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75" windowHeight="6840" activeTab="2"/>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<sst xmlns="http://schemas.openxmlformats.org/spreadsheetml/2006/main" count="299" uniqueCount="52">
  <si>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</si>
  <si>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</si>
  <si>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</si>
  <si>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</si>
  <si>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</si>
  <si>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</si>
  <si>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</si>
  <si>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</si>
  <si>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</si>
  <si>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</si>
  <si>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</si>
  <si>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</si>
  <si>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</si>
  <si>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</si>
  <si>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</si>
  <si>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</si>
  <si>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</si>
  <si>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</si>
  <si>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</si>
  <si>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</si>
  <si>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</si>
  <si>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</si>
  <si>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</si>
  <si>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</si>
  <si>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</si>
  <si>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</si>
  <si>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</si>
  <si>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</si>
  <si>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</si>
  <si>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</si>
  <si>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</si>
  <si>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</si>
  <si>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</si>
  <si>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</si>
  <si>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</si>
  <si>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</si>
  <si>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</si>
  <si>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</si>
  <si>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</si>
  <si>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</si>
  <si>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</si>
  <si>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</si>
  <si>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</si>
  <si>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</si>
  <si>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</si>
  <si>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</si>
  <si>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</si>
  <si>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</si>
  <si>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</si>
  <si>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ボラが狭くなった時に発生するＰＢは損切幅も狭くなり、その分レバレッジが大きくなる、３６％の勝率で９７８ＰＩＰｓも勝ち越せたことは、驚きでした。　損小利大が検証できましたが、実際のトレードでは安易にトレーリングストップを採用してした髭に掛かってしまう可能性が高いと思いました、その為にも、もっと検証し、大数の法則に身を任せれるくらいにならないと、悪い癖が出てしまうと思いました。現状はＰＢとダウだけで検証しておりますが、私が行うと大きく勝ち過ぎていないか、心配になります。　なにか不備や、考え違い等ありましたら、ご指摘いただけませんでしょうか。</t>
  </si>
  <si>
    <t>エントリー方向に発生するＰＢで髭の位置が逆方向に実態があっても、条件成立と考えてエントリーしました。問題ありませんでしょうか？　ＭＡを上下を超えて発生するＰＢも条件成立と考えてもよいでしょうか？（７・８・１１・他）　十字線はＭＡに触れて発生すると、限りなく条件に当てはまると思いますが、何か気を付けることはありますでしょうか？　</t>
  </si>
  <si>
    <t>他通貨に移行するべきだとは思いますが、まずは有効な時間足とルールを先にイメージしたいと考えております。　　　時間が短くなるにつれて、勝率が下がりますが、１５分足を検証しようと考えております。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</si>
</sst>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png" /><Relationship Id="rId10"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17</xdr:col>
      <xdr:colOff>657225</xdr:colOff>
      <xdr:row>31</xdr:row>
      <xdr:rowOff>76200</xdr:rowOff>
    </xdr:to>
    <xdr:pic>
      <xdr:nvPicPr>
        <xdr:cNvPr id="1" name="図 1"/>
        <xdr:cNvPicPr preferRelativeResize="1">
          <a:picLocks noChangeAspect="1"/>
        </xdr:cNvPicPr>
      </xdr:nvPicPr>
      <xdr:blipFill>
        <a:blip r:embed="rId1"/>
        <a:stretch>
          <a:fillRect/>
        </a:stretch>
      </xdr:blipFill>
      <xdr:spPr>
        <a:xfrm>
          <a:off x="19050" y="0"/>
          <a:ext cx="12115800" cy="5391150"/>
        </a:xfrm>
        <a:prstGeom prst="rect">
          <a:avLst/>
        </a:prstGeom>
        <a:noFill/>
        <a:ln w="9525" cmpd="sng">
          <a:noFill/>
        </a:ln>
      </xdr:spPr>
    </xdr:pic>
    <xdr:clientData/>
  </xdr:twoCellAnchor>
  <xdr:twoCellAnchor editAs="oneCell">
    <xdr:from>
      <xdr:col>0</xdr:col>
      <xdr:colOff>85725</xdr:colOff>
      <xdr:row>33</xdr:row>
      <xdr:rowOff>9525</xdr:rowOff>
    </xdr:from>
    <xdr:to>
      <xdr:col>18</xdr:col>
      <xdr:colOff>19050</xdr:colOff>
      <xdr:row>64</xdr:row>
      <xdr:rowOff>38100</xdr:rowOff>
    </xdr:to>
    <xdr:pic>
      <xdr:nvPicPr>
        <xdr:cNvPr id="2" name="図 3"/>
        <xdr:cNvPicPr preferRelativeResize="1">
          <a:picLocks noChangeAspect="1"/>
        </xdr:cNvPicPr>
      </xdr:nvPicPr>
      <xdr:blipFill>
        <a:blip r:embed="rId2"/>
        <a:stretch>
          <a:fillRect/>
        </a:stretch>
      </xdr:blipFill>
      <xdr:spPr>
        <a:xfrm>
          <a:off x="85725" y="5667375"/>
          <a:ext cx="12096750" cy="5343525"/>
        </a:xfrm>
        <a:prstGeom prst="rect">
          <a:avLst/>
        </a:prstGeom>
        <a:noFill/>
        <a:ln w="9525" cmpd="sng">
          <a:noFill/>
        </a:ln>
      </xdr:spPr>
    </xdr:pic>
    <xdr:clientData/>
  </xdr:twoCellAnchor>
  <xdr:twoCellAnchor editAs="oneCell">
    <xdr:from>
      <xdr:col>0</xdr:col>
      <xdr:colOff>19050</xdr:colOff>
      <xdr:row>66</xdr:row>
      <xdr:rowOff>0</xdr:rowOff>
    </xdr:from>
    <xdr:to>
      <xdr:col>18</xdr:col>
      <xdr:colOff>666750</xdr:colOff>
      <xdr:row>99</xdr:row>
      <xdr:rowOff>19050</xdr:rowOff>
    </xdr:to>
    <xdr:pic>
      <xdr:nvPicPr>
        <xdr:cNvPr id="3" name="図 4"/>
        <xdr:cNvPicPr preferRelativeResize="1">
          <a:picLocks noChangeAspect="1"/>
        </xdr:cNvPicPr>
      </xdr:nvPicPr>
      <xdr:blipFill>
        <a:blip r:embed="rId3"/>
        <a:stretch>
          <a:fillRect/>
        </a:stretch>
      </xdr:blipFill>
      <xdr:spPr>
        <a:xfrm>
          <a:off x="19050" y="11315700"/>
          <a:ext cx="12811125" cy="5676900"/>
        </a:xfrm>
        <a:prstGeom prst="rect">
          <a:avLst/>
        </a:prstGeom>
        <a:noFill/>
        <a:ln w="9525" cmpd="sng">
          <a:noFill/>
        </a:ln>
      </xdr:spPr>
    </xdr:pic>
    <xdr:clientData/>
  </xdr:twoCellAnchor>
  <xdr:twoCellAnchor editAs="oneCell">
    <xdr:from>
      <xdr:col>0</xdr:col>
      <xdr:colOff>19050</xdr:colOff>
      <xdr:row>100</xdr:row>
      <xdr:rowOff>161925</xdr:rowOff>
    </xdr:from>
    <xdr:to>
      <xdr:col>18</xdr:col>
      <xdr:colOff>666750</xdr:colOff>
      <xdr:row>134</xdr:row>
      <xdr:rowOff>9525</xdr:rowOff>
    </xdr:to>
    <xdr:pic>
      <xdr:nvPicPr>
        <xdr:cNvPr id="4" name="図 6"/>
        <xdr:cNvPicPr preferRelativeResize="1">
          <a:picLocks noChangeAspect="1"/>
        </xdr:cNvPicPr>
      </xdr:nvPicPr>
      <xdr:blipFill>
        <a:blip r:embed="rId4"/>
        <a:stretch>
          <a:fillRect/>
        </a:stretch>
      </xdr:blipFill>
      <xdr:spPr>
        <a:xfrm>
          <a:off x="19050" y="17306925"/>
          <a:ext cx="12811125" cy="5676900"/>
        </a:xfrm>
        <a:prstGeom prst="rect">
          <a:avLst/>
        </a:prstGeom>
        <a:noFill/>
        <a:ln w="9525" cmpd="sng">
          <a:noFill/>
        </a:ln>
      </xdr:spPr>
    </xdr:pic>
    <xdr:clientData/>
  </xdr:twoCellAnchor>
  <xdr:twoCellAnchor editAs="oneCell">
    <xdr:from>
      <xdr:col>0</xdr:col>
      <xdr:colOff>47625</xdr:colOff>
      <xdr:row>135</xdr:row>
      <xdr:rowOff>85725</xdr:rowOff>
    </xdr:from>
    <xdr:to>
      <xdr:col>18</xdr:col>
      <xdr:colOff>628650</xdr:colOff>
      <xdr:row>168</xdr:row>
      <xdr:rowOff>47625</xdr:rowOff>
    </xdr:to>
    <xdr:pic>
      <xdr:nvPicPr>
        <xdr:cNvPr id="5" name="図 8"/>
        <xdr:cNvPicPr preferRelativeResize="1">
          <a:picLocks noChangeAspect="1"/>
        </xdr:cNvPicPr>
      </xdr:nvPicPr>
      <xdr:blipFill>
        <a:blip r:embed="rId5"/>
        <a:stretch>
          <a:fillRect/>
        </a:stretch>
      </xdr:blipFill>
      <xdr:spPr>
        <a:xfrm>
          <a:off x="47625" y="23231475"/>
          <a:ext cx="12744450" cy="5619750"/>
        </a:xfrm>
        <a:prstGeom prst="rect">
          <a:avLst/>
        </a:prstGeom>
        <a:noFill/>
        <a:ln w="9525" cmpd="sng">
          <a:noFill/>
        </a:ln>
      </xdr:spPr>
    </xdr:pic>
    <xdr:clientData/>
  </xdr:twoCellAnchor>
  <xdr:twoCellAnchor editAs="oneCell">
    <xdr:from>
      <xdr:col>0</xdr:col>
      <xdr:colOff>19050</xdr:colOff>
      <xdr:row>170</xdr:row>
      <xdr:rowOff>9525</xdr:rowOff>
    </xdr:from>
    <xdr:to>
      <xdr:col>19</xdr:col>
      <xdr:colOff>0</xdr:colOff>
      <xdr:row>203</xdr:row>
      <xdr:rowOff>28575</xdr:rowOff>
    </xdr:to>
    <xdr:pic>
      <xdr:nvPicPr>
        <xdr:cNvPr id="6" name="図 9"/>
        <xdr:cNvPicPr preferRelativeResize="1">
          <a:picLocks noChangeAspect="1"/>
        </xdr:cNvPicPr>
      </xdr:nvPicPr>
      <xdr:blipFill>
        <a:blip r:embed="rId6"/>
        <a:stretch>
          <a:fillRect/>
        </a:stretch>
      </xdr:blipFill>
      <xdr:spPr>
        <a:xfrm>
          <a:off x="19050" y="29156025"/>
          <a:ext cx="12830175" cy="5676900"/>
        </a:xfrm>
        <a:prstGeom prst="rect">
          <a:avLst/>
        </a:prstGeom>
        <a:noFill/>
        <a:ln w="9525" cmpd="sng">
          <a:noFill/>
        </a:ln>
      </xdr:spPr>
    </xdr:pic>
    <xdr:clientData/>
  </xdr:twoCellAnchor>
  <xdr:twoCellAnchor editAs="oneCell">
    <xdr:from>
      <xdr:col>0</xdr:col>
      <xdr:colOff>0</xdr:colOff>
      <xdr:row>205</xdr:row>
      <xdr:rowOff>47625</xdr:rowOff>
    </xdr:from>
    <xdr:to>
      <xdr:col>18</xdr:col>
      <xdr:colOff>666750</xdr:colOff>
      <xdr:row>238</xdr:row>
      <xdr:rowOff>38100</xdr:rowOff>
    </xdr:to>
    <xdr:pic>
      <xdr:nvPicPr>
        <xdr:cNvPr id="7" name="図 10"/>
        <xdr:cNvPicPr preferRelativeResize="1">
          <a:picLocks noChangeAspect="1"/>
        </xdr:cNvPicPr>
      </xdr:nvPicPr>
      <xdr:blipFill>
        <a:blip r:embed="rId7"/>
        <a:stretch>
          <a:fillRect/>
        </a:stretch>
      </xdr:blipFill>
      <xdr:spPr>
        <a:xfrm>
          <a:off x="0" y="35194875"/>
          <a:ext cx="12830175" cy="5648325"/>
        </a:xfrm>
        <a:prstGeom prst="rect">
          <a:avLst/>
        </a:prstGeom>
        <a:noFill/>
        <a:ln w="9525" cmpd="sng">
          <a:noFill/>
        </a:ln>
      </xdr:spPr>
    </xdr:pic>
    <xdr:clientData/>
  </xdr:twoCellAnchor>
  <xdr:twoCellAnchor editAs="oneCell">
    <xdr:from>
      <xdr:col>0</xdr:col>
      <xdr:colOff>0</xdr:colOff>
      <xdr:row>241</xdr:row>
      <xdr:rowOff>28575</xdr:rowOff>
    </xdr:from>
    <xdr:to>
      <xdr:col>18</xdr:col>
      <xdr:colOff>333375</xdr:colOff>
      <xdr:row>274</xdr:row>
      <xdr:rowOff>47625</xdr:rowOff>
    </xdr:to>
    <xdr:pic>
      <xdr:nvPicPr>
        <xdr:cNvPr id="8" name="図 12"/>
        <xdr:cNvPicPr preferRelativeResize="1">
          <a:picLocks noChangeAspect="1"/>
        </xdr:cNvPicPr>
      </xdr:nvPicPr>
      <xdr:blipFill>
        <a:blip r:embed="rId8"/>
        <a:stretch>
          <a:fillRect/>
        </a:stretch>
      </xdr:blipFill>
      <xdr:spPr>
        <a:xfrm>
          <a:off x="0" y="41348025"/>
          <a:ext cx="12496800" cy="5676900"/>
        </a:xfrm>
        <a:prstGeom prst="rect">
          <a:avLst/>
        </a:prstGeom>
        <a:noFill/>
        <a:ln w="9525" cmpd="sng">
          <a:noFill/>
        </a:ln>
      </xdr:spPr>
    </xdr:pic>
    <xdr:clientData/>
  </xdr:twoCellAnchor>
  <xdr:twoCellAnchor editAs="oneCell">
    <xdr:from>
      <xdr:col>0</xdr:col>
      <xdr:colOff>0</xdr:colOff>
      <xdr:row>311</xdr:row>
      <xdr:rowOff>9525</xdr:rowOff>
    </xdr:from>
    <xdr:to>
      <xdr:col>18</xdr:col>
      <xdr:colOff>361950</xdr:colOff>
      <xdr:row>343</xdr:row>
      <xdr:rowOff>85725</xdr:rowOff>
    </xdr:to>
    <xdr:pic>
      <xdr:nvPicPr>
        <xdr:cNvPr id="9" name="図 13"/>
        <xdr:cNvPicPr preferRelativeResize="1">
          <a:picLocks noChangeAspect="1"/>
        </xdr:cNvPicPr>
      </xdr:nvPicPr>
      <xdr:blipFill>
        <a:blip r:embed="rId9"/>
        <a:stretch>
          <a:fillRect/>
        </a:stretch>
      </xdr:blipFill>
      <xdr:spPr>
        <a:xfrm>
          <a:off x="0" y="53330475"/>
          <a:ext cx="12525375" cy="5562600"/>
        </a:xfrm>
        <a:prstGeom prst="rect">
          <a:avLst/>
        </a:prstGeom>
        <a:noFill/>
        <a:ln w="9525" cmpd="sng">
          <a:noFill/>
        </a:ln>
      </xdr:spPr>
    </xdr:pic>
    <xdr:clientData/>
  </xdr:twoCellAnchor>
  <xdr:twoCellAnchor editAs="oneCell">
    <xdr:from>
      <xdr:col>0</xdr:col>
      <xdr:colOff>0</xdr:colOff>
      <xdr:row>276</xdr:row>
      <xdr:rowOff>57150</xdr:rowOff>
    </xdr:from>
    <xdr:to>
      <xdr:col>18</xdr:col>
      <xdr:colOff>219075</xdr:colOff>
      <xdr:row>308</xdr:row>
      <xdr:rowOff>85725</xdr:rowOff>
    </xdr:to>
    <xdr:pic>
      <xdr:nvPicPr>
        <xdr:cNvPr id="10" name="図 15"/>
        <xdr:cNvPicPr preferRelativeResize="1">
          <a:picLocks noChangeAspect="1"/>
        </xdr:cNvPicPr>
      </xdr:nvPicPr>
      <xdr:blipFill>
        <a:blip r:embed="rId10"/>
        <a:stretch>
          <a:fillRect/>
        </a:stretch>
      </xdr:blipFill>
      <xdr:spPr>
        <a:xfrm>
          <a:off x="0" y="47377350"/>
          <a:ext cx="12382500" cy="551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12" activePane="bottomLeft" state="frozen"/>
      <selection pane="topLeft" activeCell="A1" sqref="A1"/>
      <selection pane="bottomLeft" activeCell="V9" sqref="V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f>C108+R108</f>
        <v>12770263.471961986</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11770263.471961988</v>
      </c>
      <c r="E4" s="44"/>
      <c r="F4" s="39" t="s">
        <v>12</v>
      </c>
      <c r="G4" s="39"/>
      <c r="H4" s="45">
        <f>SUM($T$9:$U$108)</f>
        <v>983.3999999999899</v>
      </c>
      <c r="I4" s="41"/>
      <c r="J4" s="46" t="s">
        <v>13</v>
      </c>
      <c r="K4" s="46"/>
      <c r="L4" s="40">
        <f>MAX($C$9:$D$990)-C9</f>
        <v>17230140.08129009</v>
      </c>
      <c r="M4" s="40"/>
      <c r="N4" s="46" t="s">
        <v>14</v>
      </c>
      <c r="O4" s="46"/>
      <c r="P4" s="44">
        <f>MIN($C$9:$D$990)-C9</f>
        <v>-164874.8148852241</v>
      </c>
      <c r="Q4" s="44"/>
      <c r="R4" s="1"/>
      <c r="S4" s="1"/>
      <c r="T4" s="1"/>
    </row>
    <row r="5" spans="2:20" ht="13.5">
      <c r="B5" s="37" t="s">
        <v>15</v>
      </c>
      <c r="C5" s="2">
        <f>COUNTIF($R$9:$R$990,"&gt;0")</f>
        <v>36</v>
      </c>
      <c r="D5" s="38" t="s">
        <v>16</v>
      </c>
      <c r="E5" s="16">
        <f>COUNTIF($R$9:$R$990,"&lt;0")</f>
        <v>64</v>
      </c>
      <c r="F5" s="38" t="s">
        <v>17</v>
      </c>
      <c r="G5" s="2">
        <f>COUNTIF($R$9:$R$990,"=0")</f>
        <v>0</v>
      </c>
      <c r="H5" s="38" t="s">
        <v>18</v>
      </c>
      <c r="I5" s="3">
        <f>C5/SUM(C5,E5,G5)</f>
        <v>0.36</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36">
        <v>1</v>
      </c>
      <c r="C9" s="70">
        <v>1000000</v>
      </c>
      <c r="D9" s="70"/>
      <c r="E9" s="36">
        <v>2010</v>
      </c>
      <c r="F9" s="8">
        <v>42403</v>
      </c>
      <c r="G9" s="36" t="s">
        <v>4</v>
      </c>
      <c r="H9" s="71">
        <v>90.466</v>
      </c>
      <c r="I9" s="71"/>
      <c r="J9" s="36">
        <v>7</v>
      </c>
      <c r="K9" s="70">
        <f aca="true" t="shared" si="0" ref="K9:K72">IF(F9="","",C9*0.03)</f>
        <v>30000</v>
      </c>
      <c r="L9" s="70"/>
      <c r="M9" s="6">
        <f>IF(J9="","",(K9/J9)/1000)</f>
        <v>4.285714285714286</v>
      </c>
      <c r="N9" s="36">
        <v>2010</v>
      </c>
      <c r="O9" s="8">
        <v>42403</v>
      </c>
      <c r="P9" s="71">
        <v>90.39</v>
      </c>
      <c r="Q9" s="71"/>
      <c r="R9" s="72">
        <f>IF(O9="","",(IF(G9="売",H9-P9,P9-H9))*M9*100000)</f>
        <v>-32571.428571425742</v>
      </c>
      <c r="S9" s="72"/>
      <c r="T9" s="73">
        <f>IF(O9="","",IF(R9&lt;0,J9*(-1),IF(G9="買",(P9-H9)*100,(H9-P9)*100)))</f>
        <v>-7</v>
      </c>
      <c r="U9" s="73"/>
    </row>
    <row r="10" spans="2:21" ht="13.5">
      <c r="B10" s="36">
        <v>2</v>
      </c>
      <c r="C10" s="70">
        <f aca="true" t="shared" si="1" ref="C10:C73">IF(R9="","",C9+R9)</f>
        <v>967428.5714285743</v>
      </c>
      <c r="D10" s="70"/>
      <c r="E10" s="36">
        <v>2010</v>
      </c>
      <c r="F10" s="8">
        <v>42405</v>
      </c>
      <c r="G10" s="36" t="s">
        <v>3</v>
      </c>
      <c r="H10" s="71">
        <v>89.047</v>
      </c>
      <c r="I10" s="71"/>
      <c r="J10" s="36">
        <v>43</v>
      </c>
      <c r="K10" s="70">
        <f t="shared" si="0"/>
        <v>29022.85714285723</v>
      </c>
      <c r="L10" s="70"/>
      <c r="M10" s="6">
        <f aca="true" t="shared" si="2" ref="M10:M73">IF(J10="","",(K10/J10)/1000)</f>
        <v>0.6749501661129588</v>
      </c>
      <c r="N10" s="36">
        <v>2010</v>
      </c>
      <c r="O10" s="8">
        <v>42408</v>
      </c>
      <c r="P10" s="71">
        <v>89.434</v>
      </c>
      <c r="Q10" s="71"/>
      <c r="R10" s="72">
        <f aca="true" t="shared" si="3" ref="R10:R73">IF(O10="","",(IF(G10="売",H10-P10,P10-H10))*M10*100000)</f>
        <v>-26120.571428571537</v>
      </c>
      <c r="S10" s="72"/>
      <c r="T10" s="73">
        <f aca="true" t="shared" si="4" ref="T10:T73">IF(O10="","",IF(R10&lt;0,J10*(-1),IF(G10="買",(P10-H10)*100,(H10-P10)*100)))</f>
        <v>-43</v>
      </c>
      <c r="U10" s="73"/>
    </row>
    <row r="11" spans="2:21" ht="13.5">
      <c r="B11" s="36">
        <v>3</v>
      </c>
      <c r="C11" s="70">
        <f t="shared" si="1"/>
        <v>941308.0000000028</v>
      </c>
      <c r="D11" s="70"/>
      <c r="E11" s="36">
        <v>2010</v>
      </c>
      <c r="F11" s="8">
        <v>42408</v>
      </c>
      <c r="G11" s="36" t="s">
        <v>3</v>
      </c>
      <c r="H11" s="71">
        <v>89.157</v>
      </c>
      <c r="I11" s="71"/>
      <c r="J11" s="36">
        <v>19</v>
      </c>
      <c r="K11" s="70">
        <f t="shared" si="0"/>
        <v>28239.24000000008</v>
      </c>
      <c r="L11" s="70"/>
      <c r="M11" s="6">
        <f t="shared" si="2"/>
        <v>1.4862757894736884</v>
      </c>
      <c r="N11" s="36">
        <v>2010</v>
      </c>
      <c r="O11" s="8">
        <v>42408</v>
      </c>
      <c r="P11" s="71">
        <v>89.348</v>
      </c>
      <c r="Q11" s="71"/>
      <c r="R11" s="72">
        <f t="shared" si="3"/>
        <v>-28387.867578947822</v>
      </c>
      <c r="S11" s="72"/>
      <c r="T11" s="73">
        <f t="shared" si="4"/>
        <v>-19</v>
      </c>
      <c r="U11" s="73"/>
    </row>
    <row r="12" spans="2:21" ht="13.5">
      <c r="B12" s="36">
        <v>4</v>
      </c>
      <c r="C12" s="70">
        <f t="shared" si="1"/>
        <v>912920.132421055</v>
      </c>
      <c r="D12" s="70"/>
      <c r="E12" s="36">
        <v>2010</v>
      </c>
      <c r="F12" s="8">
        <v>42409</v>
      </c>
      <c r="G12" s="36" t="s">
        <v>3</v>
      </c>
      <c r="H12" s="71">
        <v>89.217</v>
      </c>
      <c r="I12" s="71"/>
      <c r="J12" s="36">
        <v>19</v>
      </c>
      <c r="K12" s="70">
        <f t="shared" si="0"/>
        <v>27387.60397263165</v>
      </c>
      <c r="L12" s="70"/>
      <c r="M12" s="6">
        <f t="shared" si="2"/>
        <v>1.4414528406648235</v>
      </c>
      <c r="N12" s="36">
        <v>2010</v>
      </c>
      <c r="O12" s="8">
        <v>42409</v>
      </c>
      <c r="P12" s="71">
        <v>89.4</v>
      </c>
      <c r="Q12" s="71"/>
      <c r="R12" s="72">
        <f t="shared" si="3"/>
        <v>-26378.58698416727</v>
      </c>
      <c r="S12" s="72"/>
      <c r="T12" s="73">
        <f t="shared" si="4"/>
        <v>-19</v>
      </c>
      <c r="U12" s="73"/>
    </row>
    <row r="13" spans="2:21" ht="13.5">
      <c r="B13" s="36">
        <v>5</v>
      </c>
      <c r="C13" s="70">
        <f t="shared" si="1"/>
        <v>886541.5454368878</v>
      </c>
      <c r="D13" s="70"/>
      <c r="E13" s="36">
        <v>2010</v>
      </c>
      <c r="F13" s="8">
        <v>42409</v>
      </c>
      <c r="G13" s="36" t="s">
        <v>4</v>
      </c>
      <c r="H13" s="71">
        <v>89.657</v>
      </c>
      <c r="I13" s="71"/>
      <c r="J13" s="36">
        <v>14</v>
      </c>
      <c r="K13" s="70">
        <f t="shared" si="0"/>
        <v>26596.24636310663</v>
      </c>
      <c r="L13" s="70"/>
      <c r="M13" s="6">
        <f t="shared" si="2"/>
        <v>1.899731883079045</v>
      </c>
      <c r="N13" s="36">
        <v>2010</v>
      </c>
      <c r="O13" s="8">
        <v>42409</v>
      </c>
      <c r="P13" s="71">
        <v>89.518</v>
      </c>
      <c r="Q13" s="71"/>
      <c r="R13" s="72">
        <f t="shared" si="3"/>
        <v>-26406.273174797927</v>
      </c>
      <c r="S13" s="72"/>
      <c r="T13" s="73">
        <f t="shared" si="4"/>
        <v>-14</v>
      </c>
      <c r="U13" s="73"/>
    </row>
    <row r="14" spans="2:21" ht="13.5">
      <c r="B14" s="36">
        <v>6</v>
      </c>
      <c r="C14" s="70">
        <f t="shared" si="1"/>
        <v>860135.2722620899</v>
      </c>
      <c r="D14" s="70"/>
      <c r="E14" s="36">
        <v>2010</v>
      </c>
      <c r="F14" s="8">
        <v>42411</v>
      </c>
      <c r="G14" s="36" t="s">
        <v>4</v>
      </c>
      <c r="H14" s="71">
        <v>90.024</v>
      </c>
      <c r="I14" s="71"/>
      <c r="J14" s="36">
        <v>13</v>
      </c>
      <c r="K14" s="70">
        <f t="shared" si="0"/>
        <v>25804.058167862695</v>
      </c>
      <c r="L14" s="70"/>
      <c r="M14" s="6">
        <f t="shared" si="2"/>
        <v>1.9849275513740536</v>
      </c>
      <c r="N14" s="36">
        <v>2010</v>
      </c>
      <c r="O14" s="8">
        <v>42411</v>
      </c>
      <c r="P14" s="71">
        <v>89.898</v>
      </c>
      <c r="Q14" s="71"/>
      <c r="R14" s="72">
        <f t="shared" si="3"/>
        <v>-25010.087147314025</v>
      </c>
      <c r="S14" s="72"/>
      <c r="T14" s="73">
        <f t="shared" si="4"/>
        <v>-13</v>
      </c>
      <c r="U14" s="73"/>
    </row>
    <row r="15" spans="2:21" ht="13.5">
      <c r="B15" s="36">
        <v>7</v>
      </c>
      <c r="C15" s="70">
        <f t="shared" si="1"/>
        <v>835125.1851147759</v>
      </c>
      <c r="D15" s="70"/>
      <c r="E15" s="36">
        <v>2010</v>
      </c>
      <c r="F15" s="8">
        <v>42412</v>
      </c>
      <c r="G15" s="36" t="s">
        <v>4</v>
      </c>
      <c r="H15" s="71">
        <v>89.796</v>
      </c>
      <c r="I15" s="71"/>
      <c r="J15" s="36">
        <v>10</v>
      </c>
      <c r="K15" s="70">
        <f t="shared" si="0"/>
        <v>25053.755553443276</v>
      </c>
      <c r="L15" s="70"/>
      <c r="M15" s="6">
        <f t="shared" si="2"/>
        <v>2.5053755553443273</v>
      </c>
      <c r="N15" s="36">
        <v>2010</v>
      </c>
      <c r="O15" s="8">
        <v>42412</v>
      </c>
      <c r="P15" s="71">
        <v>90.33</v>
      </c>
      <c r="Q15" s="71"/>
      <c r="R15" s="72">
        <f t="shared" si="3"/>
        <v>133787.05465538503</v>
      </c>
      <c r="S15" s="72"/>
      <c r="T15" s="73">
        <f t="shared" si="4"/>
        <v>53.39999999999918</v>
      </c>
      <c r="U15" s="73"/>
    </row>
    <row r="16" spans="2:21" ht="13.5">
      <c r="B16" s="36">
        <v>8</v>
      </c>
      <c r="C16" s="70">
        <f t="shared" si="1"/>
        <v>968912.239770161</v>
      </c>
      <c r="D16" s="70"/>
      <c r="E16" s="36">
        <v>2010</v>
      </c>
      <c r="F16" s="8">
        <v>42412</v>
      </c>
      <c r="G16" s="36" t="s">
        <v>4</v>
      </c>
      <c r="H16" s="71">
        <v>90.73</v>
      </c>
      <c r="I16" s="71"/>
      <c r="J16" s="36">
        <v>114</v>
      </c>
      <c r="K16" s="70">
        <f t="shared" si="0"/>
        <v>29067.36719310483</v>
      </c>
      <c r="L16" s="70"/>
      <c r="M16" s="6">
        <f t="shared" si="2"/>
        <v>0.25497690520267396</v>
      </c>
      <c r="N16" s="36">
        <v>2010</v>
      </c>
      <c r="O16" s="8">
        <v>42415</v>
      </c>
      <c r="P16" s="71">
        <v>89.953</v>
      </c>
      <c r="Q16" s="71"/>
      <c r="R16" s="72">
        <f t="shared" si="3"/>
        <v>-19811.70553424779</v>
      </c>
      <c r="S16" s="72"/>
      <c r="T16" s="73">
        <f t="shared" si="4"/>
        <v>-114</v>
      </c>
      <c r="U16" s="73"/>
    </row>
    <row r="17" spans="2:21" ht="13.5">
      <c r="B17" s="36">
        <v>9</v>
      </c>
      <c r="C17" s="70">
        <f t="shared" si="1"/>
        <v>949100.5342359132</v>
      </c>
      <c r="D17" s="70"/>
      <c r="E17" s="36">
        <v>2010</v>
      </c>
      <c r="F17" s="8">
        <v>42416</v>
      </c>
      <c r="G17" s="36" t="s">
        <v>4</v>
      </c>
      <c r="H17" s="71">
        <v>90.141</v>
      </c>
      <c r="I17" s="71"/>
      <c r="J17" s="36">
        <v>12</v>
      </c>
      <c r="K17" s="70">
        <f t="shared" si="0"/>
        <v>28473.016027077396</v>
      </c>
      <c r="L17" s="70"/>
      <c r="M17" s="6">
        <f t="shared" si="2"/>
        <v>2.372751335589783</v>
      </c>
      <c r="N17" s="36">
        <v>2010</v>
      </c>
      <c r="O17" s="8">
        <v>42417</v>
      </c>
      <c r="P17" s="71">
        <v>90.186</v>
      </c>
      <c r="Q17" s="71"/>
      <c r="R17" s="72">
        <f t="shared" si="3"/>
        <v>10677.381010154428</v>
      </c>
      <c r="S17" s="72"/>
      <c r="T17" s="73">
        <f>IF(O17="","",IF(R17&lt;0,J17*(-1),IF(G17="買",(P17-H17)*100,(H17-P17)*100)))</f>
        <v>4.5000000000001705</v>
      </c>
      <c r="U17" s="73"/>
    </row>
    <row r="18" spans="2:21" ht="13.5">
      <c r="B18" s="36">
        <v>10</v>
      </c>
      <c r="C18" s="70">
        <f t="shared" si="1"/>
        <v>959777.9152460676</v>
      </c>
      <c r="D18" s="70"/>
      <c r="E18" s="36">
        <v>2010</v>
      </c>
      <c r="F18" s="8">
        <v>42417</v>
      </c>
      <c r="G18" s="36" t="s">
        <v>4</v>
      </c>
      <c r="H18" s="71">
        <v>90.857</v>
      </c>
      <c r="I18" s="71"/>
      <c r="J18" s="36">
        <v>18</v>
      </c>
      <c r="K18" s="70">
        <f t="shared" si="0"/>
        <v>28793.337457382026</v>
      </c>
      <c r="L18" s="70"/>
      <c r="M18" s="6">
        <f t="shared" si="2"/>
        <v>1.5996298587434459</v>
      </c>
      <c r="N18" s="36">
        <v>2010</v>
      </c>
      <c r="O18" s="8">
        <v>42418</v>
      </c>
      <c r="P18" s="71">
        <v>90.68</v>
      </c>
      <c r="Q18" s="71"/>
      <c r="R18" s="72">
        <f t="shared" si="3"/>
        <v>-28313.448499757793</v>
      </c>
      <c r="S18" s="72"/>
      <c r="T18" s="73">
        <f t="shared" si="4"/>
        <v>-18</v>
      </c>
      <c r="U18" s="73"/>
    </row>
    <row r="19" spans="2:21" ht="13.5">
      <c r="B19" s="36">
        <v>11</v>
      </c>
      <c r="C19" s="70">
        <f t="shared" si="1"/>
        <v>931464.4667463098</v>
      </c>
      <c r="D19" s="70"/>
      <c r="E19" s="36">
        <v>2010</v>
      </c>
      <c r="F19" s="8">
        <v>42419</v>
      </c>
      <c r="G19" s="36" t="s">
        <v>4</v>
      </c>
      <c r="H19" s="71">
        <v>91.866</v>
      </c>
      <c r="I19" s="71"/>
      <c r="J19" s="36">
        <v>26</v>
      </c>
      <c r="K19" s="70">
        <f t="shared" si="0"/>
        <v>27943.93400238929</v>
      </c>
      <c r="L19" s="70"/>
      <c r="M19" s="6">
        <f t="shared" si="2"/>
        <v>1.074766692399588</v>
      </c>
      <c r="N19" s="36">
        <v>2010</v>
      </c>
      <c r="O19" s="8">
        <v>42419</v>
      </c>
      <c r="P19" s="71">
        <v>91.608</v>
      </c>
      <c r="Q19" s="71"/>
      <c r="R19" s="72">
        <f t="shared" si="3"/>
        <v>-27728.980663908893</v>
      </c>
      <c r="S19" s="72"/>
      <c r="T19" s="73">
        <f t="shared" si="4"/>
        <v>-26</v>
      </c>
      <c r="U19" s="73"/>
    </row>
    <row r="20" spans="2:21" ht="13.5">
      <c r="B20" s="36">
        <v>12</v>
      </c>
      <c r="C20" s="70">
        <f t="shared" si="1"/>
        <v>903735.4860824009</v>
      </c>
      <c r="D20" s="70"/>
      <c r="E20" s="36">
        <v>2010</v>
      </c>
      <c r="F20" s="8">
        <v>42422</v>
      </c>
      <c r="G20" s="36" t="s">
        <v>3</v>
      </c>
      <c r="H20" s="71">
        <v>91.277</v>
      </c>
      <c r="I20" s="71"/>
      <c r="J20" s="36">
        <v>19</v>
      </c>
      <c r="K20" s="70">
        <f t="shared" si="0"/>
        <v>27112.064582472027</v>
      </c>
      <c r="L20" s="70"/>
      <c r="M20" s="6">
        <f t="shared" si="2"/>
        <v>1.4269507674985278</v>
      </c>
      <c r="N20" s="36">
        <v>2010</v>
      </c>
      <c r="O20" s="8">
        <v>42426</v>
      </c>
      <c r="P20" s="71">
        <v>89.41</v>
      </c>
      <c r="Q20" s="71"/>
      <c r="R20" s="72">
        <f t="shared" si="3"/>
        <v>266411.7082919758</v>
      </c>
      <c r="S20" s="72"/>
      <c r="T20" s="73">
        <f t="shared" si="4"/>
        <v>186.70000000000044</v>
      </c>
      <c r="U20" s="73"/>
    </row>
    <row r="21" spans="2:21" ht="13.5">
      <c r="B21" s="36">
        <v>13</v>
      </c>
      <c r="C21" s="70">
        <f t="shared" si="1"/>
        <v>1170147.1943743767</v>
      </c>
      <c r="D21" s="70"/>
      <c r="E21" s="36">
        <v>2010</v>
      </c>
      <c r="F21" s="8">
        <v>42432</v>
      </c>
      <c r="G21" s="36" t="s">
        <v>3</v>
      </c>
      <c r="H21" s="71">
        <v>88.658</v>
      </c>
      <c r="I21" s="71"/>
      <c r="J21" s="36">
        <v>10</v>
      </c>
      <c r="K21" s="70">
        <f t="shared" si="0"/>
        <v>35104.4158312313</v>
      </c>
      <c r="L21" s="70"/>
      <c r="M21" s="6">
        <f t="shared" si="2"/>
        <v>3.51044158312313</v>
      </c>
      <c r="N21" s="36">
        <v>2010</v>
      </c>
      <c r="O21" s="8">
        <v>42432</v>
      </c>
      <c r="P21" s="71">
        <v>88.756</v>
      </c>
      <c r="Q21" s="71"/>
      <c r="R21" s="72">
        <f t="shared" si="3"/>
        <v>-34402.32751460631</v>
      </c>
      <c r="S21" s="72"/>
      <c r="T21" s="73">
        <f t="shared" si="4"/>
        <v>-10</v>
      </c>
      <c r="U21" s="73"/>
    </row>
    <row r="22" spans="2:21" ht="13.5">
      <c r="B22" s="36">
        <v>14</v>
      </c>
      <c r="C22" s="70">
        <f t="shared" si="1"/>
        <v>1135744.8668597704</v>
      </c>
      <c r="D22" s="70"/>
      <c r="E22" s="36">
        <v>2010</v>
      </c>
      <c r="F22" s="8">
        <v>42438</v>
      </c>
      <c r="G22" s="36" t="s">
        <v>3</v>
      </c>
      <c r="H22" s="71">
        <v>90.218</v>
      </c>
      <c r="I22" s="71"/>
      <c r="J22" s="36">
        <v>10</v>
      </c>
      <c r="K22" s="70">
        <f t="shared" si="0"/>
        <v>34072.34600579311</v>
      </c>
      <c r="L22" s="70"/>
      <c r="M22" s="6">
        <f t="shared" si="2"/>
        <v>3.4072346005793106</v>
      </c>
      <c r="N22" s="36">
        <v>2010</v>
      </c>
      <c r="O22" s="8">
        <v>42438</v>
      </c>
      <c r="P22" s="71">
        <v>89.637</v>
      </c>
      <c r="Q22" s="71"/>
      <c r="R22" s="72">
        <f t="shared" si="3"/>
        <v>197960.33029365898</v>
      </c>
      <c r="S22" s="72"/>
      <c r="T22" s="73">
        <f t="shared" si="4"/>
        <v>58.10000000000031</v>
      </c>
      <c r="U22" s="73"/>
    </row>
    <row r="23" spans="2:21" ht="13.5">
      <c r="B23" s="36">
        <v>15</v>
      </c>
      <c r="C23" s="70">
        <f t="shared" si="1"/>
        <v>1333705.1971534293</v>
      </c>
      <c r="D23" s="70"/>
      <c r="E23" s="36">
        <v>2010</v>
      </c>
      <c r="F23" s="8">
        <v>42440</v>
      </c>
      <c r="G23" s="36" t="s">
        <v>3</v>
      </c>
      <c r="H23" s="71">
        <v>90.401</v>
      </c>
      <c r="I23" s="71"/>
      <c r="J23" s="36">
        <v>10</v>
      </c>
      <c r="K23" s="70">
        <f t="shared" si="0"/>
        <v>40011.155914602874</v>
      </c>
      <c r="L23" s="70"/>
      <c r="M23" s="6">
        <f t="shared" si="2"/>
        <v>4.001115591460287</v>
      </c>
      <c r="N23" s="36">
        <v>2010</v>
      </c>
      <c r="O23" s="8">
        <v>42440</v>
      </c>
      <c r="P23" s="71">
        <v>90.506</v>
      </c>
      <c r="Q23" s="71"/>
      <c r="R23" s="72">
        <f t="shared" si="3"/>
        <v>-42011.71371033461</v>
      </c>
      <c r="S23" s="72"/>
      <c r="T23" s="73">
        <f t="shared" si="4"/>
        <v>-10</v>
      </c>
      <c r="U23" s="73"/>
    </row>
    <row r="24" spans="2:21" ht="13.5">
      <c r="B24" s="36">
        <v>16</v>
      </c>
      <c r="C24" s="70">
        <f t="shared" si="1"/>
        <v>1291693.4834430947</v>
      </c>
      <c r="D24" s="70"/>
      <c r="E24" s="36">
        <v>2010</v>
      </c>
      <c r="F24" s="8">
        <v>42440</v>
      </c>
      <c r="G24" s="36" t="s">
        <v>4</v>
      </c>
      <c r="H24" s="71">
        <v>90.536</v>
      </c>
      <c r="I24" s="71"/>
      <c r="J24" s="36">
        <v>14</v>
      </c>
      <c r="K24" s="70">
        <f t="shared" si="0"/>
        <v>38750.804503292835</v>
      </c>
      <c r="L24" s="70"/>
      <c r="M24" s="6">
        <f t="shared" si="2"/>
        <v>2.7679146073780596</v>
      </c>
      <c r="N24" s="36">
        <v>2010</v>
      </c>
      <c r="O24" s="8">
        <v>42440</v>
      </c>
      <c r="P24" s="71">
        <v>90.397</v>
      </c>
      <c r="Q24" s="71"/>
      <c r="R24" s="72">
        <f t="shared" si="3"/>
        <v>-38474.01304255386</v>
      </c>
      <c r="S24" s="72"/>
      <c r="T24" s="73">
        <f t="shared" si="4"/>
        <v>-14</v>
      </c>
      <c r="U24" s="73"/>
    </row>
    <row r="25" spans="2:21" ht="13.5">
      <c r="B25" s="36">
        <v>17</v>
      </c>
      <c r="C25" s="70">
        <f t="shared" si="1"/>
        <v>1253219.4704005409</v>
      </c>
      <c r="D25" s="70"/>
      <c r="E25" s="36">
        <v>2010</v>
      </c>
      <c r="F25" s="8">
        <v>42441</v>
      </c>
      <c r="G25" s="36" t="s">
        <v>4</v>
      </c>
      <c r="H25" s="71">
        <v>90.635</v>
      </c>
      <c r="I25" s="71"/>
      <c r="J25" s="36">
        <v>17</v>
      </c>
      <c r="K25" s="70">
        <f t="shared" si="0"/>
        <v>37596.58411201622</v>
      </c>
      <c r="L25" s="70"/>
      <c r="M25" s="6">
        <f t="shared" si="2"/>
        <v>2.211563771295072</v>
      </c>
      <c r="N25" s="36">
        <v>2010</v>
      </c>
      <c r="O25" s="8">
        <v>42441</v>
      </c>
      <c r="P25" s="71">
        <v>90.464</v>
      </c>
      <c r="Q25" s="71"/>
      <c r="R25" s="72">
        <f t="shared" si="3"/>
        <v>-37817.74048914717</v>
      </c>
      <c r="S25" s="72"/>
      <c r="T25" s="73">
        <f t="shared" si="4"/>
        <v>-17</v>
      </c>
      <c r="U25" s="73"/>
    </row>
    <row r="26" spans="2:21" ht="13.5">
      <c r="B26" s="36">
        <v>18</v>
      </c>
      <c r="C26" s="70">
        <f t="shared" si="1"/>
        <v>1215401.7299113937</v>
      </c>
      <c r="D26" s="70"/>
      <c r="E26" s="36">
        <v>2010</v>
      </c>
      <c r="F26" s="8">
        <v>42445</v>
      </c>
      <c r="G26" s="36" t="s">
        <v>3</v>
      </c>
      <c r="H26" s="71">
        <v>90.226</v>
      </c>
      <c r="I26" s="71"/>
      <c r="J26" s="36">
        <v>16</v>
      </c>
      <c r="K26" s="70">
        <f t="shared" si="0"/>
        <v>36462.05189734181</v>
      </c>
      <c r="L26" s="70"/>
      <c r="M26" s="6">
        <f t="shared" si="2"/>
        <v>2.278878243583863</v>
      </c>
      <c r="N26" s="36">
        <v>2010</v>
      </c>
      <c r="O26" s="8">
        <v>42445</v>
      </c>
      <c r="P26" s="71">
        <v>90.384</v>
      </c>
      <c r="Q26" s="71"/>
      <c r="R26" s="72">
        <f t="shared" si="3"/>
        <v>-36006.27624862532</v>
      </c>
      <c r="S26" s="72"/>
      <c r="T26" s="73">
        <f t="shared" si="4"/>
        <v>-16</v>
      </c>
      <c r="U26" s="73"/>
    </row>
    <row r="27" spans="2:21" ht="13.5">
      <c r="B27" s="36">
        <v>19</v>
      </c>
      <c r="C27" s="70">
        <f t="shared" si="1"/>
        <v>1179395.4536627685</v>
      </c>
      <c r="D27" s="70"/>
      <c r="E27" s="36">
        <v>2010</v>
      </c>
      <c r="F27" s="8">
        <v>42447</v>
      </c>
      <c r="G27" s="36" t="s">
        <v>4</v>
      </c>
      <c r="H27" s="71">
        <v>90.301</v>
      </c>
      <c r="I27" s="71"/>
      <c r="J27" s="36">
        <v>26</v>
      </c>
      <c r="K27" s="70">
        <f t="shared" si="0"/>
        <v>35381.863609883054</v>
      </c>
      <c r="L27" s="70"/>
      <c r="M27" s="6">
        <f t="shared" si="2"/>
        <v>1.3608409080724253</v>
      </c>
      <c r="N27" s="36">
        <v>2010</v>
      </c>
      <c r="O27" s="8">
        <v>42447</v>
      </c>
      <c r="P27" s="71">
        <v>90.706</v>
      </c>
      <c r="Q27" s="71"/>
      <c r="R27" s="72">
        <f t="shared" si="3"/>
        <v>55114.05677693339</v>
      </c>
      <c r="S27" s="72"/>
      <c r="T27" s="73">
        <f t="shared" si="4"/>
        <v>40.500000000000114</v>
      </c>
      <c r="U27" s="73"/>
    </row>
    <row r="28" spans="2:21" ht="13.5">
      <c r="B28" s="36">
        <v>20</v>
      </c>
      <c r="C28" s="70">
        <f t="shared" si="1"/>
        <v>1234509.5104397018</v>
      </c>
      <c r="D28" s="70"/>
      <c r="E28" s="36">
        <v>2010</v>
      </c>
      <c r="F28" s="8">
        <v>42448</v>
      </c>
      <c r="G28" s="36" t="s">
        <v>4</v>
      </c>
      <c r="H28" s="71">
        <v>90.486</v>
      </c>
      <c r="I28" s="71"/>
      <c r="J28" s="36">
        <v>14</v>
      </c>
      <c r="K28" s="70">
        <f t="shared" si="0"/>
        <v>37035.28531319105</v>
      </c>
      <c r="L28" s="70"/>
      <c r="M28" s="6">
        <f t="shared" si="2"/>
        <v>2.6453775223707896</v>
      </c>
      <c r="N28" s="36">
        <v>2010</v>
      </c>
      <c r="O28" s="8">
        <v>42448</v>
      </c>
      <c r="P28" s="71">
        <v>90.35</v>
      </c>
      <c r="Q28" s="71"/>
      <c r="R28" s="72">
        <f t="shared" si="3"/>
        <v>-35977.13430424536</v>
      </c>
      <c r="S28" s="72"/>
      <c r="T28" s="73">
        <f t="shared" si="4"/>
        <v>-14</v>
      </c>
      <c r="U28" s="73"/>
    </row>
    <row r="29" spans="2:21" ht="13.5">
      <c r="B29" s="36">
        <v>21</v>
      </c>
      <c r="C29" s="70">
        <f t="shared" si="1"/>
        <v>1198532.3761354564</v>
      </c>
      <c r="D29" s="70"/>
      <c r="E29" s="36">
        <v>2010</v>
      </c>
      <c r="F29" s="8">
        <v>42452</v>
      </c>
      <c r="G29" s="36" t="s">
        <v>4</v>
      </c>
      <c r="H29" s="71">
        <v>90.452</v>
      </c>
      <c r="I29" s="71"/>
      <c r="J29" s="36">
        <v>20</v>
      </c>
      <c r="K29" s="70">
        <f t="shared" si="0"/>
        <v>35955.97128406369</v>
      </c>
      <c r="L29" s="70"/>
      <c r="M29" s="6">
        <f t="shared" si="2"/>
        <v>1.7977985642031846</v>
      </c>
      <c r="N29" s="36">
        <v>2010</v>
      </c>
      <c r="O29" s="8">
        <v>42452</v>
      </c>
      <c r="P29" s="71">
        <v>90.243</v>
      </c>
      <c r="Q29" s="71"/>
      <c r="R29" s="72">
        <f t="shared" si="3"/>
        <v>-37573.98999184713</v>
      </c>
      <c r="S29" s="72"/>
      <c r="T29" s="73">
        <f t="shared" si="4"/>
        <v>-20</v>
      </c>
      <c r="U29" s="73"/>
    </row>
    <row r="30" spans="2:21" ht="13.5">
      <c r="B30" s="36">
        <v>22</v>
      </c>
      <c r="C30" s="70">
        <f t="shared" si="1"/>
        <v>1160958.3861436092</v>
      </c>
      <c r="D30" s="70"/>
      <c r="E30" s="36">
        <v>2010</v>
      </c>
      <c r="F30" s="8">
        <v>42458</v>
      </c>
      <c r="G30" s="36" t="s">
        <v>4</v>
      </c>
      <c r="H30" s="71">
        <v>92.667</v>
      </c>
      <c r="I30" s="71"/>
      <c r="J30" s="36">
        <v>9</v>
      </c>
      <c r="K30" s="70">
        <f t="shared" si="0"/>
        <v>34828.75158430827</v>
      </c>
      <c r="L30" s="70"/>
      <c r="M30" s="6">
        <f t="shared" si="2"/>
        <v>3.8698612871453637</v>
      </c>
      <c r="N30" s="36">
        <v>2010</v>
      </c>
      <c r="O30" s="8">
        <v>42458</v>
      </c>
      <c r="P30" s="71">
        <v>92.578</v>
      </c>
      <c r="Q30" s="71"/>
      <c r="R30" s="72">
        <f t="shared" si="3"/>
        <v>-34441.76545559321</v>
      </c>
      <c r="S30" s="72"/>
      <c r="T30" s="73">
        <f t="shared" si="4"/>
        <v>-9</v>
      </c>
      <c r="U30" s="73"/>
    </row>
    <row r="31" spans="2:21" ht="13.5">
      <c r="B31" s="36">
        <v>23</v>
      </c>
      <c r="C31" s="70">
        <f t="shared" si="1"/>
        <v>1126516.620688016</v>
      </c>
      <c r="D31" s="70"/>
      <c r="E31" s="36">
        <v>2010</v>
      </c>
      <c r="F31" s="8">
        <v>42458</v>
      </c>
      <c r="G31" s="36" t="s">
        <v>3</v>
      </c>
      <c r="H31" s="71">
        <v>92.528</v>
      </c>
      <c r="I31" s="71"/>
      <c r="J31" s="36">
        <v>8</v>
      </c>
      <c r="K31" s="70">
        <f t="shared" si="0"/>
        <v>33795.49862064048</v>
      </c>
      <c r="L31" s="70"/>
      <c r="M31" s="6">
        <f t="shared" si="2"/>
        <v>4.22443732758006</v>
      </c>
      <c r="N31" s="36">
        <v>2010</v>
      </c>
      <c r="O31" s="8">
        <v>42459</v>
      </c>
      <c r="P31" s="71">
        <v>92.135</v>
      </c>
      <c r="Q31" s="71"/>
      <c r="R31" s="72">
        <f t="shared" si="3"/>
        <v>166020.38697389665</v>
      </c>
      <c r="S31" s="72"/>
      <c r="T31" s="73">
        <f t="shared" si="4"/>
        <v>39.30000000000007</v>
      </c>
      <c r="U31" s="73"/>
    </row>
    <row r="32" spans="2:21" ht="13.5">
      <c r="B32" s="36">
        <v>24</v>
      </c>
      <c r="C32" s="70">
        <f t="shared" si="1"/>
        <v>1292537.0076619126</v>
      </c>
      <c r="D32" s="70"/>
      <c r="E32" s="36">
        <v>2010</v>
      </c>
      <c r="F32" s="8">
        <v>42460</v>
      </c>
      <c r="G32" s="36" t="s">
        <v>4</v>
      </c>
      <c r="H32" s="71">
        <v>92.845</v>
      </c>
      <c r="I32" s="71"/>
      <c r="J32" s="36">
        <v>10</v>
      </c>
      <c r="K32" s="70">
        <f t="shared" si="0"/>
        <v>38776.110229857375</v>
      </c>
      <c r="L32" s="70"/>
      <c r="M32" s="6">
        <f t="shared" si="2"/>
        <v>3.8776110229857377</v>
      </c>
      <c r="N32" s="36">
        <v>2010</v>
      </c>
      <c r="O32" s="8">
        <v>42460</v>
      </c>
      <c r="P32" s="71">
        <v>93.136</v>
      </c>
      <c r="Q32" s="71"/>
      <c r="R32" s="72">
        <f t="shared" si="3"/>
        <v>112838.48076888375</v>
      </c>
      <c r="S32" s="72"/>
      <c r="T32" s="73">
        <f t="shared" si="4"/>
        <v>29.09999999999968</v>
      </c>
      <c r="U32" s="73"/>
    </row>
    <row r="33" spans="2:21" ht="13.5">
      <c r="B33" s="36">
        <v>25</v>
      </c>
      <c r="C33" s="70">
        <f t="shared" si="1"/>
        <v>1405375.4884307964</v>
      </c>
      <c r="D33" s="70"/>
      <c r="E33" s="36">
        <v>2010</v>
      </c>
      <c r="F33" s="8">
        <v>42461</v>
      </c>
      <c r="G33" s="36" t="s">
        <v>4</v>
      </c>
      <c r="H33" s="71">
        <v>93.479</v>
      </c>
      <c r="I33" s="71"/>
      <c r="J33" s="36">
        <v>16</v>
      </c>
      <c r="K33" s="70">
        <f t="shared" si="0"/>
        <v>42161.26465292389</v>
      </c>
      <c r="L33" s="70"/>
      <c r="M33" s="6">
        <f t="shared" si="2"/>
        <v>2.635079040807743</v>
      </c>
      <c r="N33" s="36">
        <v>2010</v>
      </c>
      <c r="O33" s="8">
        <v>42462</v>
      </c>
      <c r="P33" s="71">
        <v>94.594</v>
      </c>
      <c r="Q33" s="71"/>
      <c r="R33" s="72">
        <f t="shared" si="3"/>
        <v>293811.313050062</v>
      </c>
      <c r="S33" s="72"/>
      <c r="T33" s="73">
        <f t="shared" si="4"/>
        <v>111.49999999999949</v>
      </c>
      <c r="U33" s="73"/>
    </row>
    <row r="34" spans="2:21" ht="13.5">
      <c r="B34" s="36">
        <v>26</v>
      </c>
      <c r="C34" s="70">
        <f t="shared" si="1"/>
        <v>1699186.8014808584</v>
      </c>
      <c r="D34" s="70"/>
      <c r="E34" s="36">
        <v>2010</v>
      </c>
      <c r="F34" s="8">
        <v>42465</v>
      </c>
      <c r="G34" s="36" t="s">
        <v>3</v>
      </c>
      <c r="H34" s="71">
        <v>94.401</v>
      </c>
      <c r="I34" s="71"/>
      <c r="J34" s="36">
        <v>12</v>
      </c>
      <c r="K34" s="70">
        <f t="shared" si="0"/>
        <v>50975.60404442575</v>
      </c>
      <c r="L34" s="70"/>
      <c r="M34" s="6">
        <f t="shared" si="2"/>
        <v>4.247967003702146</v>
      </c>
      <c r="N34" s="36">
        <v>2010</v>
      </c>
      <c r="O34" s="8">
        <v>42466</v>
      </c>
      <c r="P34" s="71">
        <v>93.747</v>
      </c>
      <c r="Q34" s="71"/>
      <c r="R34" s="72">
        <f t="shared" si="3"/>
        <v>277817.04204211885</v>
      </c>
      <c r="S34" s="72"/>
      <c r="T34" s="73">
        <f t="shared" si="4"/>
        <v>65.39999999999964</v>
      </c>
      <c r="U34" s="73"/>
    </row>
    <row r="35" spans="2:21" ht="13.5">
      <c r="B35" s="36">
        <v>27</v>
      </c>
      <c r="C35" s="70">
        <f t="shared" si="1"/>
        <v>1977003.843522977</v>
      </c>
      <c r="D35" s="70"/>
      <c r="E35" s="36">
        <v>2010</v>
      </c>
      <c r="F35" s="8">
        <v>42467</v>
      </c>
      <c r="G35" s="36" t="s">
        <v>3</v>
      </c>
      <c r="H35" s="71">
        <v>93.895</v>
      </c>
      <c r="I35" s="71"/>
      <c r="J35" s="36">
        <v>13</v>
      </c>
      <c r="K35" s="70">
        <f t="shared" si="0"/>
        <v>59310.11530568931</v>
      </c>
      <c r="L35" s="70"/>
      <c r="M35" s="6">
        <f t="shared" si="2"/>
        <v>4.5623165619761</v>
      </c>
      <c r="N35" s="36">
        <v>2010</v>
      </c>
      <c r="O35" s="8">
        <v>42468</v>
      </c>
      <c r="P35" s="71">
        <v>93.159</v>
      </c>
      <c r="Q35" s="71"/>
      <c r="R35" s="72">
        <f t="shared" si="3"/>
        <v>335786.49896143645</v>
      </c>
      <c r="S35" s="72"/>
      <c r="T35" s="73">
        <f t="shared" si="4"/>
        <v>73.599999999999</v>
      </c>
      <c r="U35" s="73"/>
    </row>
    <row r="36" spans="2:21" ht="13.5">
      <c r="B36" s="36">
        <v>28</v>
      </c>
      <c r="C36" s="70">
        <f t="shared" si="1"/>
        <v>2312790.3424844136</v>
      </c>
      <c r="D36" s="70"/>
      <c r="E36" s="36">
        <v>2010</v>
      </c>
      <c r="F36" s="8">
        <v>42472</v>
      </c>
      <c r="G36" s="36" t="s">
        <v>3</v>
      </c>
      <c r="H36" s="71">
        <v>93.233</v>
      </c>
      <c r="I36" s="71"/>
      <c r="J36" s="36">
        <v>18</v>
      </c>
      <c r="K36" s="70">
        <f t="shared" si="0"/>
        <v>69383.71027453241</v>
      </c>
      <c r="L36" s="70"/>
      <c r="M36" s="6">
        <f t="shared" si="2"/>
        <v>3.854650570807356</v>
      </c>
      <c r="N36" s="36">
        <v>2010</v>
      </c>
      <c r="O36" s="8">
        <v>42474</v>
      </c>
      <c r="P36" s="71">
        <v>93.415</v>
      </c>
      <c r="Q36" s="71"/>
      <c r="R36" s="72">
        <f t="shared" si="3"/>
        <v>-70154.64038869471</v>
      </c>
      <c r="S36" s="72"/>
      <c r="T36" s="73">
        <f t="shared" si="4"/>
        <v>-18</v>
      </c>
      <c r="U36" s="73"/>
    </row>
    <row r="37" spans="2:21" ht="13.5">
      <c r="B37" s="36">
        <v>29</v>
      </c>
      <c r="C37" s="70">
        <f t="shared" si="1"/>
        <v>2242635.702095719</v>
      </c>
      <c r="D37" s="70"/>
      <c r="E37" s="36">
        <v>2010</v>
      </c>
      <c r="F37" s="8">
        <v>42479</v>
      </c>
      <c r="G37" s="36" t="s">
        <v>3</v>
      </c>
      <c r="H37" s="71">
        <v>92.006</v>
      </c>
      <c r="I37" s="71"/>
      <c r="J37" s="36">
        <v>15</v>
      </c>
      <c r="K37" s="70">
        <f t="shared" si="0"/>
        <v>67279.07106287158</v>
      </c>
      <c r="L37" s="70"/>
      <c r="M37" s="6">
        <f t="shared" si="2"/>
        <v>4.4852714041914385</v>
      </c>
      <c r="N37" s="36">
        <v>2010</v>
      </c>
      <c r="O37" s="8">
        <v>42479</v>
      </c>
      <c r="P37" s="71">
        <v>92.165</v>
      </c>
      <c r="Q37" s="71"/>
      <c r="R37" s="72">
        <f t="shared" si="3"/>
        <v>-71315.81532664657</v>
      </c>
      <c r="S37" s="72"/>
      <c r="T37" s="73">
        <f t="shared" si="4"/>
        <v>-15</v>
      </c>
      <c r="U37" s="73"/>
    </row>
    <row r="38" spans="2:21" ht="13.5">
      <c r="B38" s="36">
        <v>30</v>
      </c>
      <c r="C38" s="70">
        <f t="shared" si="1"/>
        <v>2171319.8867690726</v>
      </c>
      <c r="D38" s="70"/>
      <c r="E38" s="36">
        <v>2010</v>
      </c>
      <c r="F38" s="8">
        <v>42481</v>
      </c>
      <c r="G38" s="36" t="s">
        <v>4</v>
      </c>
      <c r="H38" s="71">
        <v>93.223</v>
      </c>
      <c r="I38" s="71"/>
      <c r="J38" s="36">
        <v>10</v>
      </c>
      <c r="K38" s="70">
        <f t="shared" si="0"/>
        <v>65139.596603072176</v>
      </c>
      <c r="L38" s="70"/>
      <c r="M38" s="6">
        <f t="shared" si="2"/>
        <v>6.513959660307218</v>
      </c>
      <c r="N38" s="36">
        <v>2010</v>
      </c>
      <c r="O38" s="8">
        <v>42481</v>
      </c>
      <c r="P38" s="71">
        <v>93.132</v>
      </c>
      <c r="Q38" s="71"/>
      <c r="R38" s="72">
        <f t="shared" si="3"/>
        <v>-59277.03290879176</v>
      </c>
      <c r="S38" s="72"/>
      <c r="T38" s="73">
        <f t="shared" si="4"/>
        <v>-10</v>
      </c>
      <c r="U38" s="73"/>
    </row>
    <row r="39" spans="2:21" ht="13.5">
      <c r="B39" s="36">
        <v>31</v>
      </c>
      <c r="C39" s="70">
        <f t="shared" si="1"/>
        <v>2112042.853860281</v>
      </c>
      <c r="D39" s="70"/>
      <c r="E39" s="36">
        <v>2010</v>
      </c>
      <c r="F39" s="8">
        <v>42481</v>
      </c>
      <c r="G39" s="36" t="s">
        <v>4</v>
      </c>
      <c r="H39" s="71">
        <v>93.24</v>
      </c>
      <c r="I39" s="71"/>
      <c r="J39" s="36">
        <v>11</v>
      </c>
      <c r="K39" s="70">
        <f t="shared" si="0"/>
        <v>63361.285615808425</v>
      </c>
      <c r="L39" s="70"/>
      <c r="M39" s="6">
        <f t="shared" si="2"/>
        <v>5.760116874164402</v>
      </c>
      <c r="N39" s="36">
        <v>2010</v>
      </c>
      <c r="O39" s="8">
        <v>42481</v>
      </c>
      <c r="P39" s="71">
        <v>93.126</v>
      </c>
      <c r="Q39" s="71"/>
      <c r="R39" s="72">
        <f t="shared" si="3"/>
        <v>-65665.3323654685</v>
      </c>
      <c r="S39" s="72"/>
      <c r="T39" s="73">
        <f t="shared" si="4"/>
        <v>-11</v>
      </c>
      <c r="U39" s="73"/>
    </row>
    <row r="40" spans="2:21" ht="13.5">
      <c r="B40" s="36">
        <v>32</v>
      </c>
      <c r="C40" s="70">
        <f t="shared" si="1"/>
        <v>2046377.5214948123</v>
      </c>
      <c r="D40" s="70"/>
      <c r="E40" s="36">
        <v>2010</v>
      </c>
      <c r="F40" s="8">
        <v>42481</v>
      </c>
      <c r="G40" s="36" t="s">
        <v>3</v>
      </c>
      <c r="H40" s="71">
        <v>93.118</v>
      </c>
      <c r="I40" s="71"/>
      <c r="J40" s="36">
        <v>10</v>
      </c>
      <c r="K40" s="70">
        <f t="shared" si="0"/>
        <v>61391.325644844364</v>
      </c>
      <c r="L40" s="70"/>
      <c r="M40" s="6">
        <f t="shared" si="2"/>
        <v>6.139132564484436</v>
      </c>
      <c r="N40" s="36">
        <v>2010</v>
      </c>
      <c r="O40" s="8">
        <v>42482</v>
      </c>
      <c r="P40" s="71">
        <v>92.776</v>
      </c>
      <c r="Q40" s="71"/>
      <c r="R40" s="72">
        <f t="shared" si="3"/>
        <v>209958.33370536694</v>
      </c>
      <c r="S40" s="72"/>
      <c r="T40" s="73">
        <f t="shared" si="4"/>
        <v>34.199999999999875</v>
      </c>
      <c r="U40" s="73"/>
    </row>
    <row r="41" spans="2:21" ht="13.5">
      <c r="B41" s="36">
        <v>33</v>
      </c>
      <c r="C41" s="70">
        <f t="shared" si="1"/>
        <v>2256335.8552001794</v>
      </c>
      <c r="D41" s="70"/>
      <c r="E41" s="36">
        <v>2010</v>
      </c>
      <c r="F41" s="8">
        <v>42483</v>
      </c>
      <c r="G41" s="36" t="s">
        <v>4</v>
      </c>
      <c r="H41" s="71">
        <v>93.486</v>
      </c>
      <c r="I41" s="71"/>
      <c r="J41" s="36">
        <v>16</v>
      </c>
      <c r="K41" s="70">
        <f t="shared" si="0"/>
        <v>67690.07565600539</v>
      </c>
      <c r="L41" s="70"/>
      <c r="M41" s="6">
        <f t="shared" si="2"/>
        <v>4.230629728500337</v>
      </c>
      <c r="N41" s="36">
        <v>2010</v>
      </c>
      <c r="O41" s="8">
        <v>42486</v>
      </c>
      <c r="P41" s="71">
        <v>93.943</v>
      </c>
      <c r="Q41" s="71"/>
      <c r="R41" s="72">
        <f t="shared" si="3"/>
        <v>193339.7785924627</v>
      </c>
      <c r="S41" s="72"/>
      <c r="T41" s="73">
        <f t="shared" si="4"/>
        <v>45.69999999999936</v>
      </c>
      <c r="U41" s="73"/>
    </row>
    <row r="42" spans="2:21" ht="13.5">
      <c r="B42" s="36">
        <v>34</v>
      </c>
      <c r="C42" s="70">
        <f t="shared" si="1"/>
        <v>2449675.633792642</v>
      </c>
      <c r="D42" s="70"/>
      <c r="E42" s="36">
        <v>2010</v>
      </c>
      <c r="F42" s="8">
        <v>42487</v>
      </c>
      <c r="G42" s="36" t="s">
        <v>3</v>
      </c>
      <c r="H42" s="71">
        <v>93.777</v>
      </c>
      <c r="I42" s="71"/>
      <c r="J42" s="36">
        <v>18</v>
      </c>
      <c r="K42" s="70">
        <f t="shared" si="0"/>
        <v>73490.26901377925</v>
      </c>
      <c r="L42" s="70"/>
      <c r="M42" s="6">
        <f t="shared" si="2"/>
        <v>4.082792722987737</v>
      </c>
      <c r="N42" s="36">
        <v>2010</v>
      </c>
      <c r="O42" s="8">
        <v>42487</v>
      </c>
      <c r="P42" s="71">
        <v>93.95</v>
      </c>
      <c r="Q42" s="71"/>
      <c r="R42" s="72">
        <f t="shared" si="3"/>
        <v>-70632.31410768858</v>
      </c>
      <c r="S42" s="72"/>
      <c r="T42" s="73">
        <f t="shared" si="4"/>
        <v>-18</v>
      </c>
      <c r="U42" s="73"/>
    </row>
    <row r="43" spans="2:21" ht="13.5">
      <c r="B43" s="36">
        <v>35</v>
      </c>
      <c r="C43" s="70">
        <f t="shared" si="1"/>
        <v>2379043.3196849534</v>
      </c>
      <c r="D43" s="70"/>
      <c r="E43" s="36">
        <v>2010</v>
      </c>
      <c r="F43" s="8">
        <v>42487</v>
      </c>
      <c r="G43" s="36" t="s">
        <v>3</v>
      </c>
      <c r="H43" s="71">
        <v>93.726</v>
      </c>
      <c r="I43" s="71"/>
      <c r="J43" s="36">
        <v>24</v>
      </c>
      <c r="K43" s="70">
        <f t="shared" si="0"/>
        <v>71371.2995905486</v>
      </c>
      <c r="L43" s="70"/>
      <c r="M43" s="6">
        <f t="shared" si="2"/>
        <v>2.9738041496061918</v>
      </c>
      <c r="N43" s="36">
        <v>2010</v>
      </c>
      <c r="O43" s="8">
        <v>42487</v>
      </c>
      <c r="P43" s="71">
        <v>92.899</v>
      </c>
      <c r="Q43" s="71"/>
      <c r="R43" s="72">
        <f t="shared" si="3"/>
        <v>245933.60317243153</v>
      </c>
      <c r="S43" s="72"/>
      <c r="T43" s="73">
        <f t="shared" si="4"/>
        <v>82.69999999999982</v>
      </c>
      <c r="U43" s="73"/>
    </row>
    <row r="44" spans="2:21" ht="13.5">
      <c r="B44" s="36">
        <v>36</v>
      </c>
      <c r="C44" s="70">
        <f t="shared" si="1"/>
        <v>2624976.922857385</v>
      </c>
      <c r="D44" s="70"/>
      <c r="E44" s="36">
        <v>2010</v>
      </c>
      <c r="F44" s="8">
        <v>42494</v>
      </c>
      <c r="G44" s="36" t="s">
        <v>3</v>
      </c>
      <c r="H44" s="71">
        <v>94.501</v>
      </c>
      <c r="I44" s="71"/>
      <c r="J44" s="36">
        <v>26</v>
      </c>
      <c r="K44" s="70">
        <f t="shared" si="0"/>
        <v>78749.30768572155</v>
      </c>
      <c r="L44" s="70"/>
      <c r="M44" s="6">
        <f t="shared" si="2"/>
        <v>3.0288195263739057</v>
      </c>
      <c r="N44" s="36">
        <v>2010</v>
      </c>
      <c r="O44" s="8">
        <v>42495</v>
      </c>
      <c r="P44" s="71">
        <v>94.762</v>
      </c>
      <c r="Q44" s="71"/>
      <c r="R44" s="72">
        <f t="shared" si="3"/>
        <v>-79052.18963835762</v>
      </c>
      <c r="S44" s="72"/>
      <c r="T44" s="73">
        <f t="shared" si="4"/>
        <v>-26</v>
      </c>
      <c r="U44" s="73"/>
    </row>
    <row r="45" spans="2:21" ht="13.5">
      <c r="B45" s="36">
        <v>37</v>
      </c>
      <c r="C45" s="70">
        <f t="shared" si="1"/>
        <v>2545924.7332190275</v>
      </c>
      <c r="D45" s="70"/>
      <c r="E45" s="36">
        <v>2010</v>
      </c>
      <c r="F45" s="8">
        <v>42497</v>
      </c>
      <c r="G45" s="36" t="s">
        <v>3</v>
      </c>
      <c r="H45" s="71">
        <v>91.55</v>
      </c>
      <c r="I45" s="71"/>
      <c r="J45" s="36">
        <v>44</v>
      </c>
      <c r="K45" s="70">
        <f t="shared" si="0"/>
        <v>76377.74199657082</v>
      </c>
      <c r="L45" s="70"/>
      <c r="M45" s="6">
        <f t="shared" si="2"/>
        <v>1.735857772649337</v>
      </c>
      <c r="N45" s="36">
        <v>2010</v>
      </c>
      <c r="O45" s="8">
        <v>42500</v>
      </c>
      <c r="P45" s="71">
        <v>91.96</v>
      </c>
      <c r="Q45" s="71"/>
      <c r="R45" s="72">
        <f t="shared" si="3"/>
        <v>-71170.16867862223</v>
      </c>
      <c r="S45" s="72"/>
      <c r="T45" s="73">
        <f t="shared" si="4"/>
        <v>-44</v>
      </c>
      <c r="U45" s="73"/>
    </row>
    <row r="46" spans="2:21" ht="13.5">
      <c r="B46" s="36">
        <v>38</v>
      </c>
      <c r="C46" s="70">
        <f t="shared" si="1"/>
        <v>2474754.5645404053</v>
      </c>
      <c r="D46" s="70"/>
      <c r="E46" s="36">
        <v>2010</v>
      </c>
      <c r="F46" s="8">
        <v>42500</v>
      </c>
      <c r="G46" s="36" t="s">
        <v>4</v>
      </c>
      <c r="H46" s="71">
        <v>93.289</v>
      </c>
      <c r="I46" s="71"/>
      <c r="J46" s="36">
        <v>44</v>
      </c>
      <c r="K46" s="70">
        <f t="shared" si="0"/>
        <v>74242.63693621216</v>
      </c>
      <c r="L46" s="70"/>
      <c r="M46" s="6">
        <f t="shared" si="2"/>
        <v>1.6873326576411856</v>
      </c>
      <c r="N46" s="36">
        <v>2010</v>
      </c>
      <c r="O46" s="8">
        <v>42501</v>
      </c>
      <c r="P46" s="71">
        <v>92.844</v>
      </c>
      <c r="Q46" s="71"/>
      <c r="R46" s="72">
        <f t="shared" si="3"/>
        <v>-75086.303265034</v>
      </c>
      <c r="S46" s="72"/>
      <c r="T46" s="73">
        <f t="shared" si="4"/>
        <v>-44</v>
      </c>
      <c r="U46" s="73"/>
    </row>
    <row r="47" spans="2:21" ht="13.5">
      <c r="B47" s="36">
        <v>39</v>
      </c>
      <c r="C47" s="70">
        <f t="shared" si="1"/>
        <v>2399668.261275371</v>
      </c>
      <c r="D47" s="70"/>
      <c r="E47" s="36">
        <v>2010</v>
      </c>
      <c r="F47" s="8">
        <v>42501</v>
      </c>
      <c r="G47" s="36" t="s">
        <v>3</v>
      </c>
      <c r="H47" s="71">
        <v>92.982</v>
      </c>
      <c r="I47" s="71"/>
      <c r="J47" s="36">
        <v>28</v>
      </c>
      <c r="K47" s="70">
        <f t="shared" si="0"/>
        <v>71990.04783826113</v>
      </c>
      <c r="L47" s="70"/>
      <c r="M47" s="6">
        <f t="shared" si="2"/>
        <v>2.571073137080755</v>
      </c>
      <c r="N47" s="36">
        <v>2010</v>
      </c>
      <c r="O47" s="8">
        <v>42501</v>
      </c>
      <c r="P47" s="71">
        <v>92.321</v>
      </c>
      <c r="Q47" s="71"/>
      <c r="R47" s="72">
        <f t="shared" si="3"/>
        <v>169947.93436103826</v>
      </c>
      <c r="S47" s="72"/>
      <c r="T47" s="73">
        <f t="shared" si="4"/>
        <v>66.10000000000014</v>
      </c>
      <c r="U47" s="73"/>
    </row>
    <row r="48" spans="2:21" ht="13.5">
      <c r="B48" s="36">
        <v>40</v>
      </c>
      <c r="C48" s="70">
        <f t="shared" si="1"/>
        <v>2569616.1956364093</v>
      </c>
      <c r="D48" s="70"/>
      <c r="E48" s="36">
        <v>2010</v>
      </c>
      <c r="F48" s="8">
        <v>42502</v>
      </c>
      <c r="G48" s="36" t="s">
        <v>4</v>
      </c>
      <c r="H48" s="71">
        <v>92.935</v>
      </c>
      <c r="I48" s="71"/>
      <c r="J48" s="36">
        <v>18</v>
      </c>
      <c r="K48" s="70">
        <f t="shared" si="0"/>
        <v>77088.48586909227</v>
      </c>
      <c r="L48" s="70"/>
      <c r="M48" s="6">
        <f t="shared" si="2"/>
        <v>4.282693659394015</v>
      </c>
      <c r="N48" s="36">
        <v>2010</v>
      </c>
      <c r="O48" s="8">
        <v>42503</v>
      </c>
      <c r="P48" s="71">
        <v>93.506</v>
      </c>
      <c r="Q48" s="71"/>
      <c r="R48" s="72">
        <f t="shared" si="3"/>
        <v>244541.80795139738</v>
      </c>
      <c r="S48" s="72"/>
      <c r="T48" s="73">
        <f t="shared" si="4"/>
        <v>57.099999999999795</v>
      </c>
      <c r="U48" s="73"/>
    </row>
    <row r="49" spans="2:21" ht="13.5">
      <c r="B49" s="36">
        <v>41</v>
      </c>
      <c r="C49" s="70">
        <f t="shared" si="1"/>
        <v>2814158.0035878066</v>
      </c>
      <c r="D49" s="70"/>
      <c r="E49" s="36">
        <v>2010</v>
      </c>
      <c r="F49" s="8">
        <v>42503</v>
      </c>
      <c r="G49" s="36" t="s">
        <v>3</v>
      </c>
      <c r="H49" s="71">
        <v>92.603</v>
      </c>
      <c r="I49" s="71"/>
      <c r="J49" s="36">
        <v>16</v>
      </c>
      <c r="K49" s="70">
        <f t="shared" si="0"/>
        <v>84424.74010763419</v>
      </c>
      <c r="L49" s="70"/>
      <c r="M49" s="6">
        <f t="shared" si="2"/>
        <v>5.276546256727137</v>
      </c>
      <c r="N49" s="36">
        <v>2010</v>
      </c>
      <c r="O49" s="8">
        <v>42504</v>
      </c>
      <c r="P49" s="71">
        <v>92.76</v>
      </c>
      <c r="Q49" s="71"/>
      <c r="R49" s="72">
        <f t="shared" si="3"/>
        <v>-82841.77623062169</v>
      </c>
      <c r="S49" s="72"/>
      <c r="T49" s="73">
        <f t="shared" si="4"/>
        <v>-16</v>
      </c>
      <c r="U49" s="73"/>
    </row>
    <row r="50" spans="2:21" ht="13.5">
      <c r="B50" s="36">
        <v>42</v>
      </c>
      <c r="C50" s="70">
        <f t="shared" si="1"/>
        <v>2731316.227357185</v>
      </c>
      <c r="D50" s="70"/>
      <c r="E50" s="36">
        <v>2010</v>
      </c>
      <c r="F50" s="8">
        <v>42504</v>
      </c>
      <c r="G50" s="36" t="s">
        <v>3</v>
      </c>
      <c r="H50" s="71">
        <v>92.416</v>
      </c>
      <c r="I50" s="71"/>
      <c r="J50" s="36">
        <v>24</v>
      </c>
      <c r="K50" s="70">
        <f t="shared" si="0"/>
        <v>81939.48682071555</v>
      </c>
      <c r="L50" s="70"/>
      <c r="M50" s="6">
        <f t="shared" si="2"/>
        <v>3.4141452841964814</v>
      </c>
      <c r="N50" s="36">
        <v>2010</v>
      </c>
      <c r="O50" s="8">
        <v>42507</v>
      </c>
      <c r="P50" s="71">
        <v>92.644</v>
      </c>
      <c r="Q50" s="71"/>
      <c r="R50" s="72">
        <f t="shared" si="3"/>
        <v>-77842.51247968273</v>
      </c>
      <c r="S50" s="72"/>
      <c r="T50" s="73">
        <f t="shared" si="4"/>
        <v>-24</v>
      </c>
      <c r="U50" s="73"/>
    </row>
    <row r="51" spans="2:21" ht="13.5">
      <c r="B51" s="36">
        <v>43</v>
      </c>
      <c r="C51" s="70">
        <f t="shared" si="1"/>
        <v>2653473.714877502</v>
      </c>
      <c r="D51" s="70"/>
      <c r="E51" s="36">
        <v>2010</v>
      </c>
      <c r="F51" s="8">
        <v>42508</v>
      </c>
      <c r="G51" s="36" t="s">
        <v>4</v>
      </c>
      <c r="H51" s="71">
        <v>92.551</v>
      </c>
      <c r="I51" s="71"/>
      <c r="J51" s="36">
        <v>16</v>
      </c>
      <c r="K51" s="70">
        <f t="shared" si="0"/>
        <v>79604.21144632506</v>
      </c>
      <c r="L51" s="70"/>
      <c r="M51" s="6">
        <f t="shared" si="2"/>
        <v>4.975263215395317</v>
      </c>
      <c r="N51" s="36">
        <v>2010</v>
      </c>
      <c r="O51" s="8">
        <v>42508</v>
      </c>
      <c r="P51" s="71">
        <v>92.395</v>
      </c>
      <c r="Q51" s="71"/>
      <c r="R51" s="72">
        <f t="shared" si="3"/>
        <v>-77614.10616016989</v>
      </c>
      <c r="S51" s="72"/>
      <c r="T51" s="73">
        <f t="shared" si="4"/>
        <v>-16</v>
      </c>
      <c r="U51" s="73"/>
    </row>
    <row r="52" spans="2:21" ht="13.5">
      <c r="B52" s="36">
        <v>44</v>
      </c>
      <c r="C52" s="70">
        <f t="shared" si="1"/>
        <v>2575859.608717332</v>
      </c>
      <c r="D52" s="70"/>
      <c r="E52" s="36">
        <v>2010</v>
      </c>
      <c r="F52" s="8">
        <v>42508</v>
      </c>
      <c r="G52" s="36" t="s">
        <v>3</v>
      </c>
      <c r="H52" s="71">
        <v>92.409</v>
      </c>
      <c r="I52" s="71"/>
      <c r="J52" s="36">
        <v>24</v>
      </c>
      <c r="K52" s="70">
        <f t="shared" si="0"/>
        <v>77275.78826151996</v>
      </c>
      <c r="L52" s="70"/>
      <c r="M52" s="6">
        <f t="shared" si="2"/>
        <v>3.2198245108966654</v>
      </c>
      <c r="N52" s="36">
        <v>2010</v>
      </c>
      <c r="O52" s="8">
        <v>42509</v>
      </c>
      <c r="P52" s="71">
        <v>91.512</v>
      </c>
      <c r="Q52" s="71"/>
      <c r="R52" s="72">
        <f t="shared" si="3"/>
        <v>288818.2586274327</v>
      </c>
      <c r="S52" s="72"/>
      <c r="T52" s="73">
        <f t="shared" si="4"/>
        <v>89.70000000000056</v>
      </c>
      <c r="U52" s="73"/>
    </row>
    <row r="53" spans="2:21" ht="13.5">
      <c r="B53" s="36">
        <v>45</v>
      </c>
      <c r="C53" s="70">
        <f t="shared" si="1"/>
        <v>2864677.867344765</v>
      </c>
      <c r="D53" s="70"/>
      <c r="E53" s="36">
        <v>2010</v>
      </c>
      <c r="F53" s="8">
        <v>42514</v>
      </c>
      <c r="G53" s="36" t="s">
        <v>4</v>
      </c>
      <c r="H53" s="71">
        <v>90.074</v>
      </c>
      <c r="I53" s="71"/>
      <c r="J53" s="36">
        <v>21</v>
      </c>
      <c r="K53" s="70">
        <f t="shared" si="0"/>
        <v>85940.33602034295</v>
      </c>
      <c r="L53" s="70"/>
      <c r="M53" s="6">
        <f t="shared" si="2"/>
        <v>4.092396953349664</v>
      </c>
      <c r="N53" s="36">
        <v>2010</v>
      </c>
      <c r="O53" s="8">
        <v>42514</v>
      </c>
      <c r="P53" s="71">
        <v>89.876</v>
      </c>
      <c r="Q53" s="71"/>
      <c r="R53" s="72">
        <f t="shared" si="3"/>
        <v>-81029.4596763206</v>
      </c>
      <c r="S53" s="72"/>
      <c r="T53" s="73">
        <f t="shared" si="4"/>
        <v>-21</v>
      </c>
      <c r="U53" s="73"/>
    </row>
    <row r="54" spans="2:21" ht="13.5">
      <c r="B54" s="36">
        <v>46</v>
      </c>
      <c r="C54" s="70">
        <f t="shared" si="1"/>
        <v>2783648.4076684443</v>
      </c>
      <c r="D54" s="70"/>
      <c r="E54" s="36">
        <v>2010</v>
      </c>
      <c r="F54" s="8">
        <v>42514</v>
      </c>
      <c r="G54" s="36" t="s">
        <v>4</v>
      </c>
      <c r="H54" s="71">
        <v>90.392</v>
      </c>
      <c r="I54" s="71"/>
      <c r="J54" s="36">
        <v>25</v>
      </c>
      <c r="K54" s="70">
        <f t="shared" si="0"/>
        <v>83509.45223005333</v>
      </c>
      <c r="L54" s="70"/>
      <c r="M54" s="6">
        <f t="shared" si="2"/>
        <v>3.340378089202133</v>
      </c>
      <c r="N54" s="36">
        <v>2010</v>
      </c>
      <c r="O54" s="8">
        <v>42514</v>
      </c>
      <c r="P54" s="71">
        <v>90.145</v>
      </c>
      <c r="Q54" s="71"/>
      <c r="R54" s="72">
        <f t="shared" si="3"/>
        <v>-82507.33880329265</v>
      </c>
      <c r="S54" s="72"/>
      <c r="T54" s="73">
        <f t="shared" si="4"/>
        <v>-25</v>
      </c>
      <c r="U54" s="73"/>
    </row>
    <row r="55" spans="2:21" ht="13.5">
      <c r="B55" s="36">
        <v>47</v>
      </c>
      <c r="C55" s="70">
        <f t="shared" si="1"/>
        <v>2701141.0688651516</v>
      </c>
      <c r="D55" s="70"/>
      <c r="E55" s="36">
        <v>2010</v>
      </c>
      <c r="F55" s="8">
        <v>42515</v>
      </c>
      <c r="G55" s="36" t="s">
        <v>3</v>
      </c>
      <c r="H55" s="71">
        <v>90.061</v>
      </c>
      <c r="I55" s="71"/>
      <c r="J55" s="36">
        <v>22</v>
      </c>
      <c r="K55" s="70">
        <f t="shared" si="0"/>
        <v>81034.23206595455</v>
      </c>
      <c r="L55" s="70"/>
      <c r="M55" s="6">
        <f t="shared" si="2"/>
        <v>3.683374184816116</v>
      </c>
      <c r="N55" s="36">
        <v>2010</v>
      </c>
      <c r="O55" s="8">
        <v>42515</v>
      </c>
      <c r="P55" s="71">
        <v>90.283</v>
      </c>
      <c r="Q55" s="71"/>
      <c r="R55" s="72">
        <f t="shared" si="3"/>
        <v>-81770.90690291564</v>
      </c>
      <c r="S55" s="72"/>
      <c r="T55" s="73">
        <f t="shared" si="4"/>
        <v>-22</v>
      </c>
      <c r="U55" s="73"/>
    </row>
    <row r="56" spans="2:21" ht="13.5">
      <c r="B56" s="36">
        <v>48</v>
      </c>
      <c r="C56" s="70">
        <f t="shared" si="1"/>
        <v>2619370.161962236</v>
      </c>
      <c r="D56" s="70"/>
      <c r="E56" s="36">
        <v>2010</v>
      </c>
      <c r="F56" s="8">
        <v>42515</v>
      </c>
      <c r="G56" s="36" t="s">
        <v>3</v>
      </c>
      <c r="H56" s="71">
        <v>89.643</v>
      </c>
      <c r="I56" s="71"/>
      <c r="J56" s="36">
        <v>27</v>
      </c>
      <c r="K56" s="70">
        <f t="shared" si="0"/>
        <v>78581.10485886707</v>
      </c>
      <c r="L56" s="70"/>
      <c r="M56" s="6">
        <f t="shared" si="2"/>
        <v>2.9104112910691504</v>
      </c>
      <c r="N56" s="36">
        <v>2010</v>
      </c>
      <c r="O56" s="8">
        <v>42515</v>
      </c>
      <c r="P56" s="71">
        <v>89.91</v>
      </c>
      <c r="Q56" s="71"/>
      <c r="R56" s="72">
        <f t="shared" si="3"/>
        <v>-77707.98147154514</v>
      </c>
      <c r="S56" s="72"/>
      <c r="T56" s="73">
        <f t="shared" si="4"/>
        <v>-27</v>
      </c>
      <c r="U56" s="73"/>
    </row>
    <row r="57" spans="2:21" ht="13.5">
      <c r="B57" s="36">
        <v>49</v>
      </c>
      <c r="C57" s="70">
        <f t="shared" si="1"/>
        <v>2541662.1804906907</v>
      </c>
      <c r="D57" s="70"/>
      <c r="E57" s="36">
        <v>2010</v>
      </c>
      <c r="F57" s="8">
        <v>42518</v>
      </c>
      <c r="G57" s="36" t="s">
        <v>4</v>
      </c>
      <c r="H57" s="71">
        <v>91.124</v>
      </c>
      <c r="I57" s="71"/>
      <c r="J57" s="36">
        <v>11</v>
      </c>
      <c r="K57" s="70">
        <f t="shared" si="0"/>
        <v>76249.86541472071</v>
      </c>
      <c r="L57" s="70"/>
      <c r="M57" s="6">
        <f t="shared" si="2"/>
        <v>6.931805946792792</v>
      </c>
      <c r="N57" s="36">
        <v>2010</v>
      </c>
      <c r="O57" s="8">
        <v>42518</v>
      </c>
      <c r="P57" s="71">
        <v>91.019</v>
      </c>
      <c r="Q57" s="71"/>
      <c r="R57" s="72">
        <f t="shared" si="3"/>
        <v>-72783.96244131723</v>
      </c>
      <c r="S57" s="72"/>
      <c r="T57" s="73">
        <f t="shared" si="4"/>
        <v>-11</v>
      </c>
      <c r="U57" s="73"/>
    </row>
    <row r="58" spans="2:21" ht="13.5">
      <c r="B58" s="36">
        <v>50</v>
      </c>
      <c r="C58" s="70">
        <f t="shared" si="1"/>
        <v>2468878.2180493735</v>
      </c>
      <c r="D58" s="70"/>
      <c r="E58" s="36">
        <v>2010</v>
      </c>
      <c r="F58" s="8">
        <v>42525</v>
      </c>
      <c r="G58" s="36" t="s">
        <v>4</v>
      </c>
      <c r="H58" s="71">
        <v>92.731</v>
      </c>
      <c r="I58" s="71"/>
      <c r="J58" s="36">
        <v>14</v>
      </c>
      <c r="K58" s="70">
        <f t="shared" si="0"/>
        <v>74066.3465414812</v>
      </c>
      <c r="L58" s="70"/>
      <c r="M58" s="6">
        <f t="shared" si="2"/>
        <v>5.290453324391514</v>
      </c>
      <c r="N58" s="36">
        <v>2010</v>
      </c>
      <c r="O58" s="8">
        <v>42525</v>
      </c>
      <c r="P58" s="71">
        <v>92.594</v>
      </c>
      <c r="Q58" s="71"/>
      <c r="R58" s="72">
        <f t="shared" si="3"/>
        <v>-72479.21054416399</v>
      </c>
      <c r="S58" s="72"/>
      <c r="T58" s="73">
        <f t="shared" si="4"/>
        <v>-14</v>
      </c>
      <c r="U58" s="73"/>
    </row>
    <row r="59" spans="2:21" ht="13.5">
      <c r="B59" s="36">
        <v>51</v>
      </c>
      <c r="C59" s="70">
        <f t="shared" si="1"/>
        <v>2396399.0075052097</v>
      </c>
      <c r="D59" s="70"/>
      <c r="E59" s="36">
        <v>2010</v>
      </c>
      <c r="F59" s="8">
        <v>42530</v>
      </c>
      <c r="G59" s="36" t="s">
        <v>4</v>
      </c>
      <c r="H59" s="71">
        <v>91.464</v>
      </c>
      <c r="I59" s="71"/>
      <c r="J59" s="36">
        <v>20</v>
      </c>
      <c r="K59" s="70">
        <f t="shared" si="0"/>
        <v>71891.97022515628</v>
      </c>
      <c r="L59" s="70"/>
      <c r="M59" s="6">
        <f t="shared" si="2"/>
        <v>3.5945985112578143</v>
      </c>
      <c r="N59" s="36">
        <v>2010</v>
      </c>
      <c r="O59" s="8">
        <v>42530</v>
      </c>
      <c r="P59" s="71">
        <v>91.272</v>
      </c>
      <c r="Q59" s="71"/>
      <c r="R59" s="72">
        <f t="shared" si="3"/>
        <v>-69016.29141614755</v>
      </c>
      <c r="S59" s="72"/>
      <c r="T59" s="73">
        <f t="shared" si="4"/>
        <v>-20</v>
      </c>
      <c r="U59" s="73"/>
    </row>
    <row r="60" spans="2:21" ht="13.5">
      <c r="B60" s="36">
        <v>52</v>
      </c>
      <c r="C60" s="70">
        <f t="shared" si="1"/>
        <v>2327382.716089062</v>
      </c>
      <c r="D60" s="70"/>
      <c r="E60" s="36">
        <v>2010</v>
      </c>
      <c r="F60" s="8">
        <v>42531</v>
      </c>
      <c r="G60" s="36" t="s">
        <v>3</v>
      </c>
      <c r="H60" s="71">
        <v>91.198</v>
      </c>
      <c r="I60" s="71"/>
      <c r="J60" s="36">
        <v>15</v>
      </c>
      <c r="K60" s="70">
        <f t="shared" si="0"/>
        <v>69821.48148267185</v>
      </c>
      <c r="L60" s="70"/>
      <c r="M60" s="6">
        <f t="shared" si="2"/>
        <v>4.654765432178124</v>
      </c>
      <c r="N60" s="36">
        <v>2010</v>
      </c>
      <c r="O60" s="8">
        <v>42531</v>
      </c>
      <c r="P60" s="71">
        <v>91.351</v>
      </c>
      <c r="Q60" s="71"/>
      <c r="R60" s="72">
        <f t="shared" si="3"/>
        <v>-71217.91111232799</v>
      </c>
      <c r="S60" s="72"/>
      <c r="T60" s="73">
        <f t="shared" si="4"/>
        <v>-15</v>
      </c>
      <c r="U60" s="73"/>
    </row>
    <row r="61" spans="2:21" ht="13.5">
      <c r="B61" s="36">
        <v>53</v>
      </c>
      <c r="C61" s="70">
        <f t="shared" si="1"/>
        <v>2256164.804976734</v>
      </c>
      <c r="D61" s="70"/>
      <c r="E61" s="36">
        <v>2010</v>
      </c>
      <c r="F61" s="8">
        <v>42531</v>
      </c>
      <c r="G61" s="36" t="s">
        <v>4</v>
      </c>
      <c r="H61" s="71">
        <v>91.248</v>
      </c>
      <c r="I61" s="71"/>
      <c r="J61" s="36">
        <v>14</v>
      </c>
      <c r="K61" s="70">
        <f t="shared" si="0"/>
        <v>67684.94414930201</v>
      </c>
      <c r="L61" s="70"/>
      <c r="M61" s="6">
        <f t="shared" si="2"/>
        <v>4.8346388678072865</v>
      </c>
      <c r="N61" s="36">
        <v>2010</v>
      </c>
      <c r="O61" s="8">
        <v>42535</v>
      </c>
      <c r="P61" s="71">
        <v>91.987</v>
      </c>
      <c r="Q61" s="71"/>
      <c r="R61" s="72">
        <f t="shared" si="3"/>
        <v>357279.8123309537</v>
      </c>
      <c r="S61" s="72"/>
      <c r="T61" s="73">
        <f t="shared" si="4"/>
        <v>73.89999999999901</v>
      </c>
      <c r="U61" s="73"/>
    </row>
    <row r="62" spans="2:21" ht="13.5">
      <c r="B62" s="36">
        <v>54</v>
      </c>
      <c r="C62" s="70">
        <f t="shared" si="1"/>
        <v>2613444.6173076876</v>
      </c>
      <c r="D62" s="70"/>
      <c r="E62" s="36">
        <v>2010</v>
      </c>
      <c r="F62" s="8">
        <v>42535</v>
      </c>
      <c r="G62" s="36" t="s">
        <v>3</v>
      </c>
      <c r="H62" s="71">
        <v>91.728</v>
      </c>
      <c r="I62" s="71"/>
      <c r="J62" s="36">
        <v>9</v>
      </c>
      <c r="K62" s="70">
        <f t="shared" si="0"/>
        <v>78403.33851923063</v>
      </c>
      <c r="L62" s="70"/>
      <c r="M62" s="6">
        <f t="shared" si="2"/>
        <v>8.711482057692292</v>
      </c>
      <c r="N62" s="36">
        <v>2010</v>
      </c>
      <c r="O62" s="8">
        <v>42536</v>
      </c>
      <c r="P62" s="71">
        <v>91.418</v>
      </c>
      <c r="Q62" s="71"/>
      <c r="R62" s="72">
        <f t="shared" si="3"/>
        <v>270055.9437884507</v>
      </c>
      <c r="S62" s="72"/>
      <c r="T62" s="73">
        <f t="shared" si="4"/>
        <v>30.999999999998806</v>
      </c>
      <c r="U62" s="73"/>
    </row>
    <row r="63" spans="2:21" ht="13.5">
      <c r="B63" s="36">
        <v>55</v>
      </c>
      <c r="C63" s="70">
        <f t="shared" si="1"/>
        <v>2883500.5610961383</v>
      </c>
      <c r="D63" s="70"/>
      <c r="E63" s="36">
        <v>2010</v>
      </c>
      <c r="F63" s="8">
        <v>42536</v>
      </c>
      <c r="G63" s="36" t="s">
        <v>3</v>
      </c>
      <c r="H63" s="71">
        <v>91.458</v>
      </c>
      <c r="I63" s="71"/>
      <c r="J63" s="36">
        <v>13</v>
      </c>
      <c r="K63" s="70">
        <f t="shared" si="0"/>
        <v>86505.01683288414</v>
      </c>
      <c r="L63" s="70"/>
      <c r="M63" s="6">
        <f t="shared" si="2"/>
        <v>6.654232064068011</v>
      </c>
      <c r="N63" s="36">
        <v>2010</v>
      </c>
      <c r="O63" s="8">
        <v>42537</v>
      </c>
      <c r="P63" s="71">
        <v>91.587</v>
      </c>
      <c r="Q63" s="71"/>
      <c r="R63" s="72">
        <f t="shared" si="3"/>
        <v>-85839.5936264806</v>
      </c>
      <c r="S63" s="72"/>
      <c r="T63" s="73">
        <f t="shared" si="4"/>
        <v>-13</v>
      </c>
      <c r="U63" s="73"/>
    </row>
    <row r="64" spans="2:21" ht="13.5">
      <c r="B64" s="36">
        <v>56</v>
      </c>
      <c r="C64" s="70">
        <f t="shared" si="1"/>
        <v>2797660.967469658</v>
      </c>
      <c r="D64" s="70"/>
      <c r="E64" s="36">
        <v>2010</v>
      </c>
      <c r="F64" s="8">
        <v>42537</v>
      </c>
      <c r="G64" s="36" t="s">
        <v>3</v>
      </c>
      <c r="H64" s="71">
        <v>91.366</v>
      </c>
      <c r="I64" s="71"/>
      <c r="J64" s="36">
        <v>12</v>
      </c>
      <c r="K64" s="70">
        <f t="shared" si="0"/>
        <v>83929.82902408973</v>
      </c>
      <c r="L64" s="70"/>
      <c r="M64" s="6">
        <f t="shared" si="2"/>
        <v>6.994152418674145</v>
      </c>
      <c r="N64" s="36">
        <v>2010</v>
      </c>
      <c r="O64" s="8">
        <v>42537</v>
      </c>
      <c r="P64" s="71">
        <v>91.483</v>
      </c>
      <c r="Q64" s="71"/>
      <c r="R64" s="72">
        <f t="shared" si="3"/>
        <v>-81831.5832984906</v>
      </c>
      <c r="S64" s="72"/>
      <c r="T64" s="73">
        <f t="shared" si="4"/>
        <v>-12</v>
      </c>
      <c r="U64" s="73"/>
    </row>
    <row r="65" spans="2:21" ht="13.5">
      <c r="B65" s="36">
        <v>57</v>
      </c>
      <c r="C65" s="70">
        <f t="shared" si="1"/>
        <v>2715829.3841711674</v>
      </c>
      <c r="D65" s="70"/>
      <c r="E65" s="36">
        <v>2010</v>
      </c>
      <c r="F65" s="8">
        <v>42538</v>
      </c>
      <c r="G65" s="36" t="s">
        <v>3</v>
      </c>
      <c r="H65" s="71">
        <v>91.204</v>
      </c>
      <c r="I65" s="71"/>
      <c r="J65" s="36">
        <v>21</v>
      </c>
      <c r="K65" s="70">
        <f t="shared" si="0"/>
        <v>81474.88152513502</v>
      </c>
      <c r="L65" s="70"/>
      <c r="M65" s="6">
        <f t="shared" si="2"/>
        <v>3.8797562631016675</v>
      </c>
      <c r="N65" s="36">
        <v>2010</v>
      </c>
      <c r="O65" s="8">
        <v>42542</v>
      </c>
      <c r="P65" s="71">
        <v>90.408</v>
      </c>
      <c r="Q65" s="71"/>
      <c r="R65" s="72">
        <f t="shared" si="3"/>
        <v>308828.59854288975</v>
      </c>
      <c r="S65" s="72"/>
      <c r="T65" s="73">
        <f t="shared" si="4"/>
        <v>79.59999999999923</v>
      </c>
      <c r="U65" s="73"/>
    </row>
    <row r="66" spans="2:21" ht="13.5">
      <c r="B66" s="36">
        <v>58</v>
      </c>
      <c r="C66" s="70">
        <f t="shared" si="1"/>
        <v>3024657.982714057</v>
      </c>
      <c r="D66" s="70"/>
      <c r="E66" s="36">
        <v>2010</v>
      </c>
      <c r="F66" s="8">
        <v>42542</v>
      </c>
      <c r="G66" s="36" t="s">
        <v>4</v>
      </c>
      <c r="H66" s="71">
        <v>90.819</v>
      </c>
      <c r="I66" s="71"/>
      <c r="J66" s="36">
        <v>18</v>
      </c>
      <c r="K66" s="70">
        <f t="shared" si="0"/>
        <v>90739.73948142171</v>
      </c>
      <c r="L66" s="70"/>
      <c r="M66" s="6">
        <f t="shared" si="2"/>
        <v>5.041096637856762</v>
      </c>
      <c r="N66" s="36">
        <v>2010</v>
      </c>
      <c r="O66" s="8">
        <v>42542</v>
      </c>
      <c r="P66" s="71">
        <v>90.644</v>
      </c>
      <c r="Q66" s="71"/>
      <c r="R66" s="72">
        <f t="shared" si="3"/>
        <v>-88219.1911624919</v>
      </c>
      <c r="S66" s="72"/>
      <c r="T66" s="73">
        <f t="shared" si="4"/>
        <v>-18</v>
      </c>
      <c r="U66" s="73"/>
    </row>
    <row r="67" spans="2:21" ht="13.5">
      <c r="B67" s="36">
        <v>59</v>
      </c>
      <c r="C67" s="70">
        <f t="shared" si="1"/>
        <v>2936438.7915515653</v>
      </c>
      <c r="D67" s="70"/>
      <c r="E67" s="36">
        <v>2010</v>
      </c>
      <c r="F67" s="8">
        <v>42543</v>
      </c>
      <c r="G67" s="36" t="s">
        <v>3</v>
      </c>
      <c r="H67" s="71">
        <v>90.975</v>
      </c>
      <c r="I67" s="71"/>
      <c r="J67" s="36">
        <v>9</v>
      </c>
      <c r="K67" s="70">
        <f t="shared" si="0"/>
        <v>88093.16374654695</v>
      </c>
      <c r="L67" s="70"/>
      <c r="M67" s="6">
        <f t="shared" si="2"/>
        <v>9.788129305171884</v>
      </c>
      <c r="N67" s="36">
        <v>2010</v>
      </c>
      <c r="O67" s="8">
        <v>42543</v>
      </c>
      <c r="P67" s="71">
        <v>90.405</v>
      </c>
      <c r="Q67" s="71"/>
      <c r="R67" s="72">
        <f t="shared" si="3"/>
        <v>557923.3703947908</v>
      </c>
      <c r="S67" s="72"/>
      <c r="T67" s="73">
        <f t="shared" si="4"/>
        <v>56.99999999999932</v>
      </c>
      <c r="U67" s="73"/>
    </row>
    <row r="68" spans="2:21" ht="13.5">
      <c r="B68" s="36">
        <v>60</v>
      </c>
      <c r="C68" s="70">
        <f t="shared" si="1"/>
        <v>3494362.1619463563</v>
      </c>
      <c r="D68" s="70"/>
      <c r="E68" s="36">
        <v>2010</v>
      </c>
      <c r="F68" s="8">
        <v>42544</v>
      </c>
      <c r="G68" s="36" t="s">
        <v>3</v>
      </c>
      <c r="H68" s="71">
        <v>90.407</v>
      </c>
      <c r="I68" s="71"/>
      <c r="J68" s="36">
        <v>10</v>
      </c>
      <c r="K68" s="70">
        <f t="shared" si="0"/>
        <v>104830.86485839069</v>
      </c>
      <c r="L68" s="70"/>
      <c r="M68" s="6">
        <f t="shared" si="2"/>
        <v>10.483086485839069</v>
      </c>
      <c r="N68" s="36">
        <v>2010</v>
      </c>
      <c r="O68" s="8">
        <v>42546</v>
      </c>
      <c r="P68" s="71">
        <v>89.69</v>
      </c>
      <c r="Q68" s="71"/>
      <c r="R68" s="72">
        <f t="shared" si="3"/>
        <v>751637.3010346598</v>
      </c>
      <c r="S68" s="72"/>
      <c r="T68" s="73">
        <f t="shared" si="4"/>
        <v>71.69999999999987</v>
      </c>
      <c r="U68" s="73"/>
    </row>
    <row r="69" spans="2:21" ht="13.5">
      <c r="B69" s="36">
        <v>61</v>
      </c>
      <c r="C69" s="70">
        <f t="shared" si="1"/>
        <v>4245999.462981016</v>
      </c>
      <c r="D69" s="70"/>
      <c r="E69" s="36">
        <v>2010</v>
      </c>
      <c r="F69" s="8">
        <v>42551</v>
      </c>
      <c r="G69" s="36" t="s">
        <v>4</v>
      </c>
      <c r="H69" s="71">
        <v>88.727</v>
      </c>
      <c r="I69" s="71"/>
      <c r="J69" s="36">
        <v>17</v>
      </c>
      <c r="K69" s="70">
        <f t="shared" si="0"/>
        <v>127379.98388943048</v>
      </c>
      <c r="L69" s="70"/>
      <c r="M69" s="6">
        <f t="shared" si="2"/>
        <v>7.492940228790029</v>
      </c>
      <c r="N69" s="36">
        <v>2010</v>
      </c>
      <c r="O69" s="8">
        <v>42551</v>
      </c>
      <c r="P69" s="71">
        <v>88.557</v>
      </c>
      <c r="Q69" s="71"/>
      <c r="R69" s="72">
        <f t="shared" si="3"/>
        <v>-127379.98388943177</v>
      </c>
      <c r="S69" s="72"/>
      <c r="T69" s="73">
        <f t="shared" si="4"/>
        <v>-17</v>
      </c>
      <c r="U69" s="73"/>
    </row>
    <row r="70" spans="2:21" ht="13.5">
      <c r="B70" s="36">
        <v>62</v>
      </c>
      <c r="C70" s="70">
        <f t="shared" si="1"/>
        <v>4118619.4790915847</v>
      </c>
      <c r="D70" s="70"/>
      <c r="E70" s="36">
        <v>2010</v>
      </c>
      <c r="F70" s="8">
        <v>42552</v>
      </c>
      <c r="G70" s="36" t="s">
        <v>3</v>
      </c>
      <c r="H70" s="71">
        <v>88.342</v>
      </c>
      <c r="I70" s="71"/>
      <c r="J70" s="36">
        <v>18</v>
      </c>
      <c r="K70" s="70">
        <f t="shared" si="0"/>
        <v>123558.58437274753</v>
      </c>
      <c r="L70" s="70"/>
      <c r="M70" s="6">
        <f t="shared" si="2"/>
        <v>6.864365798485974</v>
      </c>
      <c r="N70" s="36">
        <v>2010</v>
      </c>
      <c r="O70" s="8">
        <v>42552</v>
      </c>
      <c r="P70" s="71">
        <v>87.015</v>
      </c>
      <c r="Q70" s="71"/>
      <c r="R70" s="72">
        <f t="shared" si="3"/>
        <v>910901.3414590874</v>
      </c>
      <c r="S70" s="72"/>
      <c r="T70" s="73">
        <f t="shared" si="4"/>
        <v>132.69999999999982</v>
      </c>
      <c r="U70" s="73"/>
    </row>
    <row r="71" spans="2:21" ht="13.5">
      <c r="B71" s="36">
        <v>63</v>
      </c>
      <c r="C71" s="70">
        <f t="shared" si="1"/>
        <v>5029520.820550672</v>
      </c>
      <c r="D71" s="70"/>
      <c r="E71" s="36">
        <v>2010</v>
      </c>
      <c r="F71" s="8">
        <v>42556</v>
      </c>
      <c r="G71" s="36" t="s">
        <v>3</v>
      </c>
      <c r="H71" s="71">
        <v>87.736</v>
      </c>
      <c r="I71" s="71"/>
      <c r="J71" s="36">
        <v>10</v>
      </c>
      <c r="K71" s="70">
        <f t="shared" si="0"/>
        <v>150885.62461652016</v>
      </c>
      <c r="L71" s="70"/>
      <c r="M71" s="6">
        <f t="shared" si="2"/>
        <v>15.088562461652016</v>
      </c>
      <c r="N71" s="36">
        <v>2010</v>
      </c>
      <c r="O71" s="8">
        <v>42557</v>
      </c>
      <c r="P71" s="71">
        <v>87.545</v>
      </c>
      <c r="Q71" s="71"/>
      <c r="R71" s="72">
        <f t="shared" si="3"/>
        <v>288191.5430175573</v>
      </c>
      <c r="S71" s="72"/>
      <c r="T71" s="73">
        <f t="shared" si="4"/>
        <v>19.10000000000025</v>
      </c>
      <c r="U71" s="73"/>
    </row>
    <row r="72" spans="2:21" ht="13.5">
      <c r="B72" s="36">
        <v>64</v>
      </c>
      <c r="C72" s="70">
        <f t="shared" si="1"/>
        <v>5317712.363568229</v>
      </c>
      <c r="D72" s="70"/>
      <c r="E72" s="36">
        <v>2010</v>
      </c>
      <c r="F72" s="8">
        <v>42557</v>
      </c>
      <c r="G72" s="36" t="s">
        <v>4</v>
      </c>
      <c r="H72" s="71">
        <v>87.848</v>
      </c>
      <c r="I72" s="71"/>
      <c r="J72" s="36">
        <v>17</v>
      </c>
      <c r="K72" s="70">
        <f t="shared" si="0"/>
        <v>159531.37090704686</v>
      </c>
      <c r="L72" s="70"/>
      <c r="M72" s="6">
        <f t="shared" si="2"/>
        <v>9.384198288649815</v>
      </c>
      <c r="N72" s="36">
        <v>2010</v>
      </c>
      <c r="O72" s="8">
        <v>42557</v>
      </c>
      <c r="P72" s="71">
        <v>87.679</v>
      </c>
      <c r="Q72" s="71"/>
      <c r="R72" s="72">
        <f t="shared" si="3"/>
        <v>-158592.951078179</v>
      </c>
      <c r="S72" s="72"/>
      <c r="T72" s="73">
        <f t="shared" si="4"/>
        <v>-17</v>
      </c>
      <c r="U72" s="73"/>
    </row>
    <row r="73" spans="2:21" ht="13.5">
      <c r="B73" s="36">
        <v>65</v>
      </c>
      <c r="C73" s="70">
        <f t="shared" si="1"/>
        <v>5159119.412490049</v>
      </c>
      <c r="D73" s="70"/>
      <c r="E73" s="36">
        <v>2010</v>
      </c>
      <c r="F73" s="8">
        <v>42559</v>
      </c>
      <c r="G73" s="36" t="s">
        <v>4</v>
      </c>
      <c r="H73" s="71">
        <v>88.384</v>
      </c>
      <c r="I73" s="71"/>
      <c r="J73" s="36">
        <v>12</v>
      </c>
      <c r="K73" s="70">
        <f aca="true" t="shared" si="5" ref="K73:K108">IF(F73="","",C73*0.03)</f>
        <v>154773.58237470148</v>
      </c>
      <c r="L73" s="70"/>
      <c r="M73" s="6">
        <f t="shared" si="2"/>
        <v>12.897798531225124</v>
      </c>
      <c r="N73" s="36">
        <v>2010</v>
      </c>
      <c r="O73" s="8">
        <v>42563</v>
      </c>
      <c r="P73" s="71">
        <v>88.895</v>
      </c>
      <c r="Q73" s="71"/>
      <c r="R73" s="72">
        <f t="shared" si="3"/>
        <v>659077.5049455983</v>
      </c>
      <c r="S73" s="72"/>
      <c r="T73" s="73">
        <f t="shared" si="4"/>
        <v>51.09999999999957</v>
      </c>
      <c r="U73" s="73"/>
    </row>
    <row r="74" spans="2:21" ht="13.5">
      <c r="B74" s="36">
        <v>66</v>
      </c>
      <c r="C74" s="70">
        <f aca="true" t="shared" si="6" ref="C74:C108">IF(R73="","",C73+R73)</f>
        <v>5818196.917435648</v>
      </c>
      <c r="D74" s="70"/>
      <c r="E74" s="36">
        <v>2010</v>
      </c>
      <c r="F74" s="8">
        <v>42566</v>
      </c>
      <c r="G74" s="36" t="s">
        <v>3</v>
      </c>
      <c r="H74" s="71">
        <v>88.19</v>
      </c>
      <c r="I74" s="71"/>
      <c r="J74" s="36">
        <v>20</v>
      </c>
      <c r="K74" s="70">
        <f t="shared" si="5"/>
        <v>174545.90752306944</v>
      </c>
      <c r="L74" s="70"/>
      <c r="M74" s="6">
        <f aca="true" t="shared" si="7" ref="M74:M108">IF(J74="","",(K74/J74)/1000)</f>
        <v>8.727295376153473</v>
      </c>
      <c r="N74" s="36">
        <v>2010</v>
      </c>
      <c r="O74" s="8">
        <v>42570</v>
      </c>
      <c r="P74" s="71">
        <v>87.019</v>
      </c>
      <c r="Q74" s="71"/>
      <c r="R74" s="72">
        <f aca="true" t="shared" si="8" ref="R74:R108">IF(O74="","",(IF(G74="売",H74-P74,P74-H74))*M74*100000)</f>
        <v>1021966.288547565</v>
      </c>
      <c r="S74" s="72"/>
      <c r="T74" s="73">
        <f aca="true" t="shared" si="9" ref="T74:T108">IF(O74="","",IF(R74&lt;0,J74*(-1),IF(G74="買",(P74-H74)*100,(H74-P74)*100)))</f>
        <v>117.09999999999923</v>
      </c>
      <c r="U74" s="73"/>
    </row>
    <row r="75" spans="2:21" ht="13.5">
      <c r="B75" s="36">
        <v>67</v>
      </c>
      <c r="C75" s="70">
        <f t="shared" si="6"/>
        <v>6840163.205983213</v>
      </c>
      <c r="D75" s="70"/>
      <c r="E75" s="36">
        <v>2010</v>
      </c>
      <c r="F75" s="8">
        <v>42572</v>
      </c>
      <c r="G75" s="36" t="s">
        <v>3</v>
      </c>
      <c r="H75" s="71">
        <v>87.087</v>
      </c>
      <c r="I75" s="71"/>
      <c r="J75" s="36">
        <v>14</v>
      </c>
      <c r="K75" s="70">
        <f t="shared" si="5"/>
        <v>205204.8961794964</v>
      </c>
      <c r="L75" s="70"/>
      <c r="M75" s="6">
        <f t="shared" si="7"/>
        <v>14.657492584249743</v>
      </c>
      <c r="N75" s="36">
        <v>2010</v>
      </c>
      <c r="O75" s="8">
        <v>42572</v>
      </c>
      <c r="P75" s="71">
        <v>87.223</v>
      </c>
      <c r="Q75" s="71"/>
      <c r="R75" s="72">
        <f t="shared" si="8"/>
        <v>-199341.89914579017</v>
      </c>
      <c r="S75" s="72"/>
      <c r="T75" s="73">
        <f t="shared" si="9"/>
        <v>-14</v>
      </c>
      <c r="U75" s="73"/>
    </row>
    <row r="76" spans="2:21" ht="13.5">
      <c r="B76" s="36">
        <v>68</v>
      </c>
      <c r="C76" s="70">
        <f t="shared" si="6"/>
        <v>6640821.306837423</v>
      </c>
      <c r="D76" s="70"/>
      <c r="E76" s="36">
        <v>2010</v>
      </c>
      <c r="F76" s="8">
        <v>42573</v>
      </c>
      <c r="G76" s="36" t="s">
        <v>3</v>
      </c>
      <c r="H76" s="71">
        <v>86.91</v>
      </c>
      <c r="I76" s="71"/>
      <c r="J76" s="36">
        <v>17</v>
      </c>
      <c r="K76" s="70">
        <f t="shared" si="5"/>
        <v>199224.6392051227</v>
      </c>
      <c r="L76" s="70"/>
      <c r="M76" s="6">
        <f t="shared" si="7"/>
        <v>11.719096423830747</v>
      </c>
      <c r="N76" s="36">
        <v>2010</v>
      </c>
      <c r="O76" s="8">
        <v>42573</v>
      </c>
      <c r="P76" s="71">
        <v>86.857</v>
      </c>
      <c r="Q76" s="71"/>
      <c r="R76" s="72">
        <f t="shared" si="8"/>
        <v>62111.211046299766</v>
      </c>
      <c r="S76" s="72"/>
      <c r="T76" s="73">
        <f t="shared" si="9"/>
        <v>5.299999999999727</v>
      </c>
      <c r="U76" s="73"/>
    </row>
    <row r="77" spans="2:21" ht="13.5">
      <c r="B77" s="36">
        <v>69</v>
      </c>
      <c r="C77" s="70">
        <f t="shared" si="6"/>
        <v>6702932.517883723</v>
      </c>
      <c r="D77" s="70"/>
      <c r="E77" s="36">
        <v>2010</v>
      </c>
      <c r="F77" s="8">
        <v>42579</v>
      </c>
      <c r="G77" s="36" t="s">
        <v>3</v>
      </c>
      <c r="H77" s="71">
        <v>87.625</v>
      </c>
      <c r="I77" s="71"/>
      <c r="J77" s="36">
        <v>28</v>
      </c>
      <c r="K77" s="70">
        <f t="shared" si="5"/>
        <v>201087.9755365117</v>
      </c>
      <c r="L77" s="70"/>
      <c r="M77" s="6">
        <f t="shared" si="7"/>
        <v>7.181713412018275</v>
      </c>
      <c r="N77" s="36">
        <v>2010</v>
      </c>
      <c r="O77" s="8">
        <v>42581</v>
      </c>
      <c r="P77" s="71">
        <v>86.519</v>
      </c>
      <c r="Q77" s="71"/>
      <c r="R77" s="72">
        <f t="shared" si="8"/>
        <v>794297.5033692173</v>
      </c>
      <c r="S77" s="72"/>
      <c r="T77" s="73">
        <f t="shared" si="9"/>
        <v>110.59999999999945</v>
      </c>
      <c r="U77" s="73"/>
    </row>
    <row r="78" spans="2:21" ht="13.5">
      <c r="B78" s="36">
        <v>70</v>
      </c>
      <c r="C78" s="70">
        <f t="shared" si="6"/>
        <v>7497230.0212529395</v>
      </c>
      <c r="D78" s="70"/>
      <c r="E78" s="36">
        <v>2010</v>
      </c>
      <c r="F78" s="8">
        <v>42587</v>
      </c>
      <c r="G78" s="36" t="s">
        <v>4</v>
      </c>
      <c r="H78" s="71">
        <v>86.219</v>
      </c>
      <c r="I78" s="71"/>
      <c r="J78" s="36">
        <v>11</v>
      </c>
      <c r="K78" s="70">
        <f t="shared" si="5"/>
        <v>224916.90063758817</v>
      </c>
      <c r="L78" s="70"/>
      <c r="M78" s="6">
        <f t="shared" si="7"/>
        <v>20.44699096705347</v>
      </c>
      <c r="N78" s="36">
        <v>2010</v>
      </c>
      <c r="O78" s="8">
        <v>42587</v>
      </c>
      <c r="P78" s="71">
        <v>86.101</v>
      </c>
      <c r="Q78" s="71"/>
      <c r="R78" s="72">
        <f t="shared" si="8"/>
        <v>-241274.49341122073</v>
      </c>
      <c r="S78" s="72"/>
      <c r="T78" s="73">
        <f t="shared" si="9"/>
        <v>-11</v>
      </c>
      <c r="U78" s="73"/>
    </row>
    <row r="79" spans="2:21" ht="13.5">
      <c r="B79" s="36">
        <v>71</v>
      </c>
      <c r="C79" s="70">
        <f t="shared" si="6"/>
        <v>7255955.527841719</v>
      </c>
      <c r="D79" s="70"/>
      <c r="E79" s="36">
        <v>2010</v>
      </c>
      <c r="F79" s="8">
        <v>42594</v>
      </c>
      <c r="G79" s="36" t="s">
        <v>4</v>
      </c>
      <c r="H79" s="71">
        <v>85.394</v>
      </c>
      <c r="I79" s="71"/>
      <c r="J79" s="36">
        <v>22</v>
      </c>
      <c r="K79" s="70">
        <f t="shared" si="5"/>
        <v>217678.66583525157</v>
      </c>
      <c r="L79" s="70"/>
      <c r="M79" s="6">
        <f t="shared" si="7"/>
        <v>9.894484810693253</v>
      </c>
      <c r="N79" s="36">
        <v>2010</v>
      </c>
      <c r="O79" s="8">
        <v>42595</v>
      </c>
      <c r="P79" s="71">
        <v>85.977</v>
      </c>
      <c r="Q79" s="71"/>
      <c r="R79" s="72">
        <f t="shared" si="8"/>
        <v>576848.4644634151</v>
      </c>
      <c r="S79" s="72"/>
      <c r="T79" s="73">
        <f t="shared" si="9"/>
        <v>58.29999999999984</v>
      </c>
      <c r="U79" s="73"/>
    </row>
    <row r="80" spans="2:21" ht="13.5">
      <c r="B80" s="36">
        <v>72</v>
      </c>
      <c r="C80" s="70">
        <f t="shared" si="6"/>
        <v>7832803.9923051335</v>
      </c>
      <c r="D80" s="70"/>
      <c r="E80" s="36">
        <v>2010</v>
      </c>
      <c r="F80" s="8">
        <v>42595</v>
      </c>
      <c r="G80" s="36" t="s">
        <v>4</v>
      </c>
      <c r="H80" s="71">
        <v>86.126</v>
      </c>
      <c r="I80" s="71"/>
      <c r="J80" s="36">
        <v>18</v>
      </c>
      <c r="K80" s="70">
        <f t="shared" si="5"/>
        <v>234984.119769154</v>
      </c>
      <c r="L80" s="70"/>
      <c r="M80" s="6">
        <f t="shared" si="7"/>
        <v>13.054673320508554</v>
      </c>
      <c r="N80" s="36">
        <v>2010</v>
      </c>
      <c r="O80" s="8">
        <v>42595</v>
      </c>
      <c r="P80" s="71">
        <v>85.959</v>
      </c>
      <c r="Q80" s="71"/>
      <c r="R80" s="72">
        <f t="shared" si="8"/>
        <v>-218013.04445249494</v>
      </c>
      <c r="S80" s="72"/>
      <c r="T80" s="73">
        <f t="shared" si="9"/>
        <v>-18</v>
      </c>
      <c r="U80" s="73"/>
    </row>
    <row r="81" spans="2:21" ht="13.5">
      <c r="B81" s="36">
        <v>73</v>
      </c>
      <c r="C81" s="70">
        <f t="shared" si="6"/>
        <v>7614790.947852639</v>
      </c>
      <c r="D81" s="70"/>
      <c r="E81" s="36">
        <v>2010</v>
      </c>
      <c r="F81" s="8">
        <v>42601</v>
      </c>
      <c r="G81" s="36" t="s">
        <v>3</v>
      </c>
      <c r="H81" s="71">
        <v>85.262</v>
      </c>
      <c r="I81" s="71"/>
      <c r="J81" s="36">
        <v>19</v>
      </c>
      <c r="K81" s="70">
        <f t="shared" si="5"/>
        <v>228443.72843557913</v>
      </c>
      <c r="L81" s="70"/>
      <c r="M81" s="6">
        <f t="shared" si="7"/>
        <v>12.023354128188375</v>
      </c>
      <c r="N81" s="36">
        <v>2010</v>
      </c>
      <c r="O81" s="8">
        <v>42602</v>
      </c>
      <c r="P81" s="71">
        <v>85.447</v>
      </c>
      <c r="Q81" s="71"/>
      <c r="R81" s="72">
        <f t="shared" si="8"/>
        <v>-222432.05137148764</v>
      </c>
      <c r="S81" s="72"/>
      <c r="T81" s="73">
        <f t="shared" si="9"/>
        <v>-19</v>
      </c>
      <c r="U81" s="73"/>
    </row>
    <row r="82" spans="2:21" ht="13.5">
      <c r="B82" s="36">
        <v>74</v>
      </c>
      <c r="C82" s="70">
        <f t="shared" si="6"/>
        <v>7392358.896481151</v>
      </c>
      <c r="D82" s="70"/>
      <c r="E82" s="36">
        <v>2010</v>
      </c>
      <c r="F82" s="8">
        <v>42606</v>
      </c>
      <c r="G82" s="36" t="s">
        <v>3</v>
      </c>
      <c r="H82" s="71">
        <v>84.09</v>
      </c>
      <c r="I82" s="71"/>
      <c r="J82" s="36">
        <v>33</v>
      </c>
      <c r="K82" s="70">
        <f t="shared" si="5"/>
        <v>221770.76689443452</v>
      </c>
      <c r="L82" s="70"/>
      <c r="M82" s="6">
        <f t="shared" si="7"/>
        <v>6.72032626952832</v>
      </c>
      <c r="N82" s="36">
        <v>2010</v>
      </c>
      <c r="O82" s="8">
        <v>42607</v>
      </c>
      <c r="P82" s="71">
        <v>84.429</v>
      </c>
      <c r="Q82" s="71"/>
      <c r="R82" s="72">
        <f t="shared" si="8"/>
        <v>-227819.06053700912</v>
      </c>
      <c r="S82" s="72"/>
      <c r="T82" s="73">
        <f t="shared" si="9"/>
        <v>-33</v>
      </c>
      <c r="U82" s="73"/>
    </row>
    <row r="83" spans="2:21" ht="13.5">
      <c r="B83" s="36">
        <v>75</v>
      </c>
      <c r="C83" s="70">
        <f t="shared" si="6"/>
        <v>7164539.835944141</v>
      </c>
      <c r="D83" s="70"/>
      <c r="E83" s="36">
        <v>2010</v>
      </c>
      <c r="F83" s="8">
        <v>42607</v>
      </c>
      <c r="G83" s="36" t="s">
        <v>4</v>
      </c>
      <c r="H83" s="71">
        <v>84.443</v>
      </c>
      <c r="I83" s="71"/>
      <c r="J83" s="36">
        <v>24</v>
      </c>
      <c r="K83" s="70">
        <f t="shared" si="5"/>
        <v>214936.19507832424</v>
      </c>
      <c r="L83" s="70"/>
      <c r="M83" s="6">
        <f t="shared" si="7"/>
        <v>8.955674794930177</v>
      </c>
      <c r="N83" s="36">
        <v>2010</v>
      </c>
      <c r="O83" s="8">
        <v>42607</v>
      </c>
      <c r="P83" s="71">
        <v>84.204</v>
      </c>
      <c r="Q83" s="71"/>
      <c r="R83" s="72">
        <f>IF(O83="","",(IF(G83="売",H83-P83,P83-H83))*M83*100000)</f>
        <v>-214040.6275988351</v>
      </c>
      <c r="S83" s="72"/>
      <c r="T83" s="73">
        <f t="shared" si="9"/>
        <v>-24</v>
      </c>
      <c r="U83" s="73"/>
    </row>
    <row r="84" spans="2:21" ht="13.5">
      <c r="B84" s="36">
        <v>76</v>
      </c>
      <c r="C84" s="70">
        <f t="shared" si="6"/>
        <v>6950499.208345306</v>
      </c>
      <c r="D84" s="70"/>
      <c r="E84" s="36">
        <v>2010</v>
      </c>
      <c r="F84" s="8">
        <v>42616</v>
      </c>
      <c r="G84" s="36" t="s">
        <v>4</v>
      </c>
      <c r="H84" s="71">
        <v>84.276</v>
      </c>
      <c r="I84" s="71"/>
      <c r="J84" s="36">
        <v>6</v>
      </c>
      <c r="K84" s="70">
        <f t="shared" si="5"/>
        <v>208514.97625035918</v>
      </c>
      <c r="L84" s="70"/>
      <c r="M84" s="6">
        <f t="shared" si="7"/>
        <v>34.75249604172653</v>
      </c>
      <c r="N84" s="36">
        <v>2010</v>
      </c>
      <c r="O84" s="8">
        <v>42616</v>
      </c>
      <c r="P84" s="71">
        <v>84.22</v>
      </c>
      <c r="Q84" s="71"/>
      <c r="R84" s="72">
        <f t="shared" si="8"/>
        <v>-194613.97783365948</v>
      </c>
      <c r="S84" s="72"/>
      <c r="T84" s="73">
        <f t="shared" si="9"/>
        <v>-6</v>
      </c>
      <c r="U84" s="73"/>
    </row>
    <row r="85" spans="2:21" ht="13.5">
      <c r="B85" s="36">
        <v>77</v>
      </c>
      <c r="C85" s="70">
        <f t="shared" si="6"/>
        <v>6755885.230511647</v>
      </c>
      <c r="D85" s="70"/>
      <c r="E85" s="36">
        <v>2010</v>
      </c>
      <c r="F85" s="8">
        <v>42619</v>
      </c>
      <c r="G85" s="36" t="s">
        <v>3</v>
      </c>
      <c r="H85" s="71">
        <v>84.332</v>
      </c>
      <c r="I85" s="71"/>
      <c r="J85" s="36">
        <v>7</v>
      </c>
      <c r="K85" s="70">
        <f t="shared" si="5"/>
        <v>202676.55691534939</v>
      </c>
      <c r="L85" s="70"/>
      <c r="M85" s="6">
        <f t="shared" si="7"/>
        <v>28.953793845049912</v>
      </c>
      <c r="N85" s="36">
        <v>2010</v>
      </c>
      <c r="O85" s="8">
        <v>42621</v>
      </c>
      <c r="P85" s="71">
        <v>83.797</v>
      </c>
      <c r="Q85" s="71"/>
      <c r="R85" s="72">
        <f t="shared" si="8"/>
        <v>1549027.9707101604</v>
      </c>
      <c r="S85" s="72"/>
      <c r="T85" s="73">
        <f t="shared" si="9"/>
        <v>53.49999999999966</v>
      </c>
      <c r="U85" s="73"/>
    </row>
    <row r="86" spans="2:21" ht="13.5">
      <c r="B86" s="36">
        <v>78</v>
      </c>
      <c r="C86" s="70">
        <f t="shared" si="6"/>
        <v>8304913.201221807</v>
      </c>
      <c r="D86" s="70"/>
      <c r="E86" s="36">
        <v>2010</v>
      </c>
      <c r="F86" s="8">
        <v>42621</v>
      </c>
      <c r="G86" s="36" t="s">
        <v>4</v>
      </c>
      <c r="H86" s="71">
        <v>83.918</v>
      </c>
      <c r="I86" s="71"/>
      <c r="J86" s="36">
        <v>20</v>
      </c>
      <c r="K86" s="70">
        <f t="shared" si="5"/>
        <v>249147.3960366542</v>
      </c>
      <c r="L86" s="70"/>
      <c r="M86" s="6">
        <f t="shared" si="7"/>
        <v>12.457369801832709</v>
      </c>
      <c r="N86" s="36">
        <v>2010</v>
      </c>
      <c r="O86" s="8">
        <v>42622</v>
      </c>
      <c r="P86" s="71">
        <v>83.721</v>
      </c>
      <c r="Q86" s="71"/>
      <c r="R86" s="72">
        <f t="shared" si="8"/>
        <v>-245410.18509610777</v>
      </c>
      <c r="S86" s="72"/>
      <c r="T86" s="73">
        <f t="shared" si="9"/>
        <v>-20</v>
      </c>
      <c r="U86" s="73"/>
    </row>
    <row r="87" spans="2:21" ht="13.5">
      <c r="B87" s="36">
        <v>79</v>
      </c>
      <c r="C87" s="70">
        <f t="shared" si="6"/>
        <v>8059503.0161256995</v>
      </c>
      <c r="D87" s="70"/>
      <c r="E87" s="36">
        <v>2010</v>
      </c>
      <c r="F87" s="8">
        <v>42622</v>
      </c>
      <c r="G87" s="36" t="s">
        <v>4</v>
      </c>
      <c r="H87" s="71">
        <v>83.861</v>
      </c>
      <c r="I87" s="71"/>
      <c r="J87" s="36">
        <v>24</v>
      </c>
      <c r="K87" s="70">
        <f t="shared" si="5"/>
        <v>241785.09048377097</v>
      </c>
      <c r="L87" s="70"/>
      <c r="M87" s="6">
        <f t="shared" si="7"/>
        <v>10.074378770157123</v>
      </c>
      <c r="N87" s="36">
        <v>2010</v>
      </c>
      <c r="O87" s="8">
        <v>42626</v>
      </c>
      <c r="P87" s="71">
        <v>84.079</v>
      </c>
      <c r="Q87" s="71"/>
      <c r="R87" s="72">
        <f t="shared" si="8"/>
        <v>219621.45718941453</v>
      </c>
      <c r="S87" s="72"/>
      <c r="T87" s="73">
        <f t="shared" si="9"/>
        <v>21.79999999999893</v>
      </c>
      <c r="U87" s="73"/>
    </row>
    <row r="88" spans="2:21" ht="13.5">
      <c r="B88" s="36">
        <v>80</v>
      </c>
      <c r="C88" s="70">
        <f t="shared" si="6"/>
        <v>8279124.473315114</v>
      </c>
      <c r="D88" s="70"/>
      <c r="E88" s="36">
        <v>2010</v>
      </c>
      <c r="F88" s="8">
        <v>42626</v>
      </c>
      <c r="G88" s="36" t="s">
        <v>3</v>
      </c>
      <c r="H88" s="71">
        <v>83.919</v>
      </c>
      <c r="I88" s="71"/>
      <c r="J88" s="36">
        <v>12</v>
      </c>
      <c r="K88" s="70">
        <f t="shared" si="5"/>
        <v>248373.7341994534</v>
      </c>
      <c r="L88" s="70"/>
      <c r="M88" s="6">
        <f t="shared" si="7"/>
        <v>20.697811183287783</v>
      </c>
      <c r="N88" s="36">
        <v>2010</v>
      </c>
      <c r="O88" s="8">
        <v>42628</v>
      </c>
      <c r="P88" s="71">
        <v>84.043</v>
      </c>
      <c r="Q88" s="71"/>
      <c r="R88" s="72">
        <f t="shared" si="8"/>
        <v>-256652.85867278805</v>
      </c>
      <c r="S88" s="72"/>
      <c r="T88" s="73">
        <f t="shared" si="9"/>
        <v>-12</v>
      </c>
      <c r="U88" s="73"/>
    </row>
    <row r="89" spans="2:21" ht="13.5">
      <c r="B89" s="36">
        <v>81</v>
      </c>
      <c r="C89" s="70">
        <f t="shared" si="6"/>
        <v>8022471.614642326</v>
      </c>
      <c r="D89" s="70"/>
      <c r="E89" s="36">
        <v>2010</v>
      </c>
      <c r="F89" s="8">
        <v>42629</v>
      </c>
      <c r="G89" s="36" t="s">
        <v>3</v>
      </c>
      <c r="H89" s="71">
        <v>85.38</v>
      </c>
      <c r="I89" s="71"/>
      <c r="J89" s="36">
        <v>25</v>
      </c>
      <c r="K89" s="70">
        <f t="shared" si="5"/>
        <v>240674.14843926977</v>
      </c>
      <c r="L89" s="70"/>
      <c r="M89" s="6">
        <f t="shared" si="7"/>
        <v>9.626965937570791</v>
      </c>
      <c r="N89" s="36">
        <v>2010</v>
      </c>
      <c r="O89" s="8">
        <v>42629</v>
      </c>
      <c r="P89" s="71">
        <v>85.626</v>
      </c>
      <c r="Q89" s="71"/>
      <c r="R89" s="72">
        <f t="shared" si="8"/>
        <v>-236823.36206425045</v>
      </c>
      <c r="S89" s="72"/>
      <c r="T89" s="73">
        <f t="shared" si="9"/>
        <v>-25</v>
      </c>
      <c r="U89" s="73"/>
    </row>
    <row r="90" spans="2:21" ht="13.5">
      <c r="B90" s="36">
        <v>82</v>
      </c>
      <c r="C90" s="70">
        <f t="shared" si="6"/>
        <v>7785648.252578075</v>
      </c>
      <c r="D90" s="70"/>
      <c r="E90" s="36">
        <v>2010</v>
      </c>
      <c r="F90" s="8">
        <v>42634</v>
      </c>
      <c r="G90" s="36" t="s">
        <v>3</v>
      </c>
      <c r="H90" s="71">
        <v>85.336</v>
      </c>
      <c r="I90" s="71"/>
      <c r="J90" s="36">
        <v>18</v>
      </c>
      <c r="K90" s="70">
        <f t="shared" si="5"/>
        <v>233569.44757734225</v>
      </c>
      <c r="L90" s="70"/>
      <c r="M90" s="6">
        <f t="shared" si="7"/>
        <v>12.97608042096346</v>
      </c>
      <c r="N90" s="36">
        <v>2010</v>
      </c>
      <c r="O90" s="8">
        <v>42635</v>
      </c>
      <c r="P90" s="71">
        <v>84.318</v>
      </c>
      <c r="Q90" s="71"/>
      <c r="R90" s="72">
        <f t="shared" si="8"/>
        <v>1320964.986854081</v>
      </c>
      <c r="S90" s="72"/>
      <c r="T90" s="73">
        <f t="shared" si="9"/>
        <v>101.80000000000007</v>
      </c>
      <c r="U90" s="73"/>
    </row>
    <row r="91" spans="2:21" ht="13.5">
      <c r="B91" s="36">
        <v>83</v>
      </c>
      <c r="C91" s="70">
        <f t="shared" si="6"/>
        <v>9106613.239432156</v>
      </c>
      <c r="D91" s="70"/>
      <c r="E91" s="36">
        <v>2010</v>
      </c>
      <c r="F91" s="8">
        <v>42636</v>
      </c>
      <c r="G91" s="36" t="s">
        <v>3</v>
      </c>
      <c r="H91" s="71">
        <v>84.416</v>
      </c>
      <c r="I91" s="71"/>
      <c r="J91" s="36">
        <v>14</v>
      </c>
      <c r="K91" s="70">
        <f t="shared" si="5"/>
        <v>273198.39718296466</v>
      </c>
      <c r="L91" s="70"/>
      <c r="M91" s="6">
        <f t="shared" si="7"/>
        <v>19.51417122735462</v>
      </c>
      <c r="N91" s="36">
        <v>2010</v>
      </c>
      <c r="O91" s="8">
        <v>42637</v>
      </c>
      <c r="P91" s="71">
        <v>84.549</v>
      </c>
      <c r="Q91" s="71"/>
      <c r="R91" s="72">
        <f t="shared" si="8"/>
        <v>-259538.4773238355</v>
      </c>
      <c r="S91" s="72"/>
      <c r="T91" s="73">
        <f t="shared" si="9"/>
        <v>-14</v>
      </c>
      <c r="U91" s="73"/>
    </row>
    <row r="92" spans="2:21" ht="13.5">
      <c r="B92" s="36">
        <v>84</v>
      </c>
      <c r="C92" s="70">
        <f t="shared" si="6"/>
        <v>8847074.76210832</v>
      </c>
      <c r="D92" s="70"/>
      <c r="E92" s="36">
        <v>2010</v>
      </c>
      <c r="F92" s="8">
        <v>42640</v>
      </c>
      <c r="G92" s="36" t="s">
        <v>3</v>
      </c>
      <c r="H92" s="71">
        <v>84.261</v>
      </c>
      <c r="I92" s="71"/>
      <c r="J92" s="36">
        <v>8</v>
      </c>
      <c r="K92" s="70">
        <f t="shared" si="5"/>
        <v>265412.2428632496</v>
      </c>
      <c r="L92" s="70"/>
      <c r="M92" s="6">
        <f t="shared" si="7"/>
        <v>33.1765303579062</v>
      </c>
      <c r="N92" s="36">
        <v>2010</v>
      </c>
      <c r="O92" s="8">
        <v>42641</v>
      </c>
      <c r="P92" s="71">
        <v>83.765</v>
      </c>
      <c r="Q92" s="71"/>
      <c r="R92" s="72">
        <f t="shared" si="8"/>
        <v>1645555.9057521312</v>
      </c>
      <c r="S92" s="72"/>
      <c r="T92" s="73">
        <f t="shared" si="9"/>
        <v>49.59999999999951</v>
      </c>
      <c r="U92" s="73"/>
    </row>
    <row r="93" spans="2:21" ht="13.5">
      <c r="B93" s="36">
        <v>85</v>
      </c>
      <c r="C93" s="70">
        <f t="shared" si="6"/>
        <v>10492630.667860452</v>
      </c>
      <c r="D93" s="70"/>
      <c r="E93" s="36">
        <v>2010</v>
      </c>
      <c r="F93" s="8">
        <v>42638</v>
      </c>
      <c r="G93" s="36" t="s">
        <v>3</v>
      </c>
      <c r="H93" s="71">
        <v>83.817</v>
      </c>
      <c r="I93" s="71"/>
      <c r="J93" s="36">
        <v>9</v>
      </c>
      <c r="K93" s="70">
        <f t="shared" si="5"/>
        <v>314778.9200358135</v>
      </c>
      <c r="L93" s="70"/>
      <c r="M93" s="6">
        <f t="shared" si="7"/>
        <v>34.97543555953484</v>
      </c>
      <c r="N93" s="36">
        <v>2010</v>
      </c>
      <c r="O93" s="8">
        <v>42643</v>
      </c>
      <c r="P93" s="71">
        <v>83.422</v>
      </c>
      <c r="Q93" s="71"/>
      <c r="R93" s="72">
        <f t="shared" si="8"/>
        <v>1381529.7046016122</v>
      </c>
      <c r="S93" s="72"/>
      <c r="T93" s="73">
        <f t="shared" si="9"/>
        <v>39.4999999999996</v>
      </c>
      <c r="U93" s="73"/>
    </row>
    <row r="94" spans="2:21" ht="13.5">
      <c r="B94" s="36">
        <v>86</v>
      </c>
      <c r="C94" s="70">
        <f t="shared" si="6"/>
        <v>11874160.372462064</v>
      </c>
      <c r="D94" s="70"/>
      <c r="E94" s="36">
        <v>2010</v>
      </c>
      <c r="F94" s="8">
        <v>42647</v>
      </c>
      <c r="G94" s="36" t="s">
        <v>4</v>
      </c>
      <c r="H94" s="71">
        <v>83.375</v>
      </c>
      <c r="I94" s="71"/>
      <c r="J94" s="36">
        <v>8</v>
      </c>
      <c r="K94" s="70">
        <f t="shared" si="5"/>
        <v>356224.8111738619</v>
      </c>
      <c r="L94" s="70"/>
      <c r="M94" s="6">
        <f t="shared" si="7"/>
        <v>44.52810139673274</v>
      </c>
      <c r="N94" s="36">
        <v>2010</v>
      </c>
      <c r="O94" s="8">
        <v>42647</v>
      </c>
      <c r="P94" s="71">
        <v>83.763</v>
      </c>
      <c r="Q94" s="71"/>
      <c r="R94" s="72">
        <f t="shared" si="8"/>
        <v>1727690.3341932534</v>
      </c>
      <c r="S94" s="72"/>
      <c r="T94" s="73">
        <f t="shared" si="9"/>
        <v>38.80000000000052</v>
      </c>
      <c r="U94" s="73"/>
    </row>
    <row r="95" spans="2:21" ht="13.5">
      <c r="B95" s="36">
        <v>87</v>
      </c>
      <c r="C95" s="70">
        <f t="shared" si="6"/>
        <v>13601850.706655318</v>
      </c>
      <c r="D95" s="70"/>
      <c r="E95" s="36">
        <v>2010</v>
      </c>
      <c r="F95" s="8">
        <v>42647</v>
      </c>
      <c r="G95" s="36" t="s">
        <v>4</v>
      </c>
      <c r="H95" s="71">
        <v>83.383</v>
      </c>
      <c r="I95" s="71"/>
      <c r="J95" s="36">
        <v>9</v>
      </c>
      <c r="K95" s="70">
        <f t="shared" si="5"/>
        <v>408055.5211996595</v>
      </c>
      <c r="L95" s="70"/>
      <c r="M95" s="6">
        <f t="shared" si="7"/>
        <v>45.33950235551772</v>
      </c>
      <c r="N95" s="36">
        <v>2010</v>
      </c>
      <c r="O95" s="8">
        <v>42647</v>
      </c>
      <c r="P95" s="71">
        <v>83.767</v>
      </c>
      <c r="Q95" s="71"/>
      <c r="R95" s="72">
        <f t="shared" si="8"/>
        <v>1741036.8904518823</v>
      </c>
      <c r="S95" s="72"/>
      <c r="T95" s="73">
        <f t="shared" si="9"/>
        <v>38.400000000000034</v>
      </c>
      <c r="U95" s="73"/>
    </row>
    <row r="96" spans="2:21" ht="13.5">
      <c r="B96" s="36">
        <v>88</v>
      </c>
      <c r="C96" s="70">
        <f t="shared" si="6"/>
        <v>15342887.5971072</v>
      </c>
      <c r="D96" s="70"/>
      <c r="E96" s="36">
        <v>2010</v>
      </c>
      <c r="F96" s="8">
        <v>42649</v>
      </c>
      <c r="G96" s="36" t="s">
        <v>3</v>
      </c>
      <c r="H96" s="71">
        <v>83.088</v>
      </c>
      <c r="I96" s="71"/>
      <c r="J96" s="36">
        <v>11</v>
      </c>
      <c r="K96" s="70">
        <f t="shared" si="5"/>
        <v>460286.62791321595</v>
      </c>
      <c r="L96" s="70"/>
      <c r="M96" s="6">
        <f t="shared" si="7"/>
        <v>41.84423890120145</v>
      </c>
      <c r="N96" s="36">
        <v>2010</v>
      </c>
      <c r="O96" s="8">
        <v>42651</v>
      </c>
      <c r="P96" s="71">
        <v>82.398</v>
      </c>
      <c r="Q96" s="71"/>
      <c r="R96" s="72">
        <f t="shared" si="8"/>
        <v>2887252.4841828905</v>
      </c>
      <c r="S96" s="72"/>
      <c r="T96" s="73">
        <f t="shared" si="9"/>
        <v>68.99999999999977</v>
      </c>
      <c r="U96" s="73"/>
    </row>
    <row r="97" spans="2:21" ht="13.5">
      <c r="B97" s="36">
        <v>89</v>
      </c>
      <c r="C97" s="70">
        <f t="shared" si="6"/>
        <v>18230140.08129009</v>
      </c>
      <c r="D97" s="70"/>
      <c r="E97" s="36">
        <v>2010</v>
      </c>
      <c r="F97" s="8">
        <v>42655</v>
      </c>
      <c r="G97" s="36" t="s">
        <v>4</v>
      </c>
      <c r="H97" s="71">
        <v>82.11</v>
      </c>
      <c r="I97" s="71"/>
      <c r="J97" s="36">
        <v>10</v>
      </c>
      <c r="K97" s="70">
        <f t="shared" si="5"/>
        <v>546904.2024387027</v>
      </c>
      <c r="L97" s="70"/>
      <c r="M97" s="6">
        <f t="shared" si="7"/>
        <v>54.69042024387027</v>
      </c>
      <c r="N97" s="36">
        <v>2010</v>
      </c>
      <c r="O97" s="8">
        <v>42655</v>
      </c>
      <c r="P97" s="71">
        <v>82.011</v>
      </c>
      <c r="Q97" s="71"/>
      <c r="R97" s="72">
        <f t="shared" si="8"/>
        <v>-541435.1604143362</v>
      </c>
      <c r="S97" s="72"/>
      <c r="T97" s="73">
        <f t="shared" si="9"/>
        <v>-10</v>
      </c>
      <c r="U97" s="73"/>
    </row>
    <row r="98" spans="2:21" ht="13.5">
      <c r="B98" s="36">
        <v>90</v>
      </c>
      <c r="C98" s="70">
        <f t="shared" si="6"/>
        <v>17688704.92087575</v>
      </c>
      <c r="D98" s="70"/>
      <c r="E98" s="36">
        <v>2010</v>
      </c>
      <c r="F98" s="8">
        <v>42655</v>
      </c>
      <c r="G98" s="36" t="s">
        <v>3</v>
      </c>
      <c r="H98" s="71">
        <v>81.693</v>
      </c>
      <c r="I98" s="71"/>
      <c r="J98" s="36">
        <v>27</v>
      </c>
      <c r="K98" s="70">
        <f t="shared" si="5"/>
        <v>530661.1476262725</v>
      </c>
      <c r="L98" s="70"/>
      <c r="M98" s="6">
        <f t="shared" si="7"/>
        <v>19.654116578750834</v>
      </c>
      <c r="N98" s="36">
        <v>2010</v>
      </c>
      <c r="O98" s="8">
        <v>42656</v>
      </c>
      <c r="P98" s="71">
        <v>81.959</v>
      </c>
      <c r="Q98" s="71"/>
      <c r="R98" s="72">
        <f t="shared" si="8"/>
        <v>-522799.50099478266</v>
      </c>
      <c r="S98" s="72"/>
      <c r="T98" s="73">
        <f t="shared" si="9"/>
        <v>-27</v>
      </c>
      <c r="U98" s="73"/>
    </row>
    <row r="99" spans="2:21" ht="13.5">
      <c r="B99" s="36">
        <v>91</v>
      </c>
      <c r="C99" s="70">
        <f t="shared" si="6"/>
        <v>17165905.419880968</v>
      </c>
      <c r="D99" s="70"/>
      <c r="E99" s="36">
        <v>2010</v>
      </c>
      <c r="F99" s="8">
        <v>42724</v>
      </c>
      <c r="G99" s="36" t="s">
        <v>3</v>
      </c>
      <c r="H99" s="71">
        <v>81.69</v>
      </c>
      <c r="I99" s="71"/>
      <c r="J99" s="36">
        <v>28</v>
      </c>
      <c r="K99" s="70">
        <f t="shared" si="5"/>
        <v>514977.162596429</v>
      </c>
      <c r="L99" s="70"/>
      <c r="M99" s="6">
        <f t="shared" si="7"/>
        <v>18.392041521301035</v>
      </c>
      <c r="N99" s="36">
        <v>2010</v>
      </c>
      <c r="O99" s="8">
        <v>42656</v>
      </c>
      <c r="P99" s="71">
        <v>81.966</v>
      </c>
      <c r="Q99" s="71"/>
      <c r="R99" s="72">
        <f t="shared" si="8"/>
        <v>-507620.34598790173</v>
      </c>
      <c r="S99" s="72"/>
      <c r="T99" s="73">
        <f t="shared" si="9"/>
        <v>-28</v>
      </c>
      <c r="U99" s="73"/>
    </row>
    <row r="100" spans="2:21" ht="13.5">
      <c r="B100" s="36">
        <v>92</v>
      </c>
      <c r="C100" s="70">
        <f t="shared" si="6"/>
        <v>16658285.073893066</v>
      </c>
      <c r="D100" s="70"/>
      <c r="E100" s="36">
        <v>2010</v>
      </c>
      <c r="F100" s="8">
        <v>42664</v>
      </c>
      <c r="G100" s="36" t="s">
        <v>4</v>
      </c>
      <c r="H100" s="71">
        <v>81.307</v>
      </c>
      <c r="I100" s="71"/>
      <c r="J100" s="36">
        <v>23</v>
      </c>
      <c r="K100" s="70">
        <f t="shared" si="5"/>
        <v>499748.55221679196</v>
      </c>
      <c r="L100" s="70"/>
      <c r="M100" s="6">
        <f t="shared" si="7"/>
        <v>21.728197922469214</v>
      </c>
      <c r="N100" s="36">
        <v>2010</v>
      </c>
      <c r="O100" s="8">
        <v>42664</v>
      </c>
      <c r="P100" s="71">
        <v>81.077</v>
      </c>
      <c r="Q100" s="71"/>
      <c r="R100" s="72">
        <f t="shared" si="8"/>
        <v>-499748.55221680057</v>
      </c>
      <c r="S100" s="72"/>
      <c r="T100" s="73">
        <f t="shared" si="9"/>
        <v>-23</v>
      </c>
      <c r="U100" s="73"/>
    </row>
    <row r="101" spans="2:21" ht="13.5">
      <c r="B101" s="36">
        <v>93</v>
      </c>
      <c r="C101" s="70">
        <f t="shared" si="6"/>
        <v>16158536.521676267</v>
      </c>
      <c r="D101" s="70"/>
      <c r="E101" s="36">
        <v>2010</v>
      </c>
      <c r="F101" s="8">
        <v>42664</v>
      </c>
      <c r="G101" s="36" t="s">
        <v>4</v>
      </c>
      <c r="H101" s="71">
        <v>81.2</v>
      </c>
      <c r="I101" s="71"/>
      <c r="J101" s="36">
        <v>21</v>
      </c>
      <c r="K101" s="70">
        <f t="shared" si="5"/>
        <v>484756.095650288</v>
      </c>
      <c r="L101" s="70"/>
      <c r="M101" s="6">
        <f t="shared" si="7"/>
        <v>23.083623602394667</v>
      </c>
      <c r="N101" s="36">
        <v>2010</v>
      </c>
      <c r="O101" s="8">
        <v>42665</v>
      </c>
      <c r="P101" s="71">
        <v>80.991</v>
      </c>
      <c r="Q101" s="71"/>
      <c r="R101" s="72">
        <f t="shared" si="8"/>
        <v>-482447.7332900559</v>
      </c>
      <c r="S101" s="72"/>
      <c r="T101" s="73">
        <f t="shared" si="9"/>
        <v>-21</v>
      </c>
      <c r="U101" s="73"/>
    </row>
    <row r="102" spans="2:21" ht="13.5">
      <c r="B102" s="36">
        <v>94</v>
      </c>
      <c r="C102" s="70">
        <f t="shared" si="6"/>
        <v>15676088.78838621</v>
      </c>
      <c r="D102" s="70"/>
      <c r="E102" s="36">
        <v>2010</v>
      </c>
      <c r="F102" s="8">
        <v>42665</v>
      </c>
      <c r="G102" s="36" t="s">
        <v>4</v>
      </c>
      <c r="H102" s="71">
        <v>81.348</v>
      </c>
      <c r="I102" s="71"/>
      <c r="J102" s="36">
        <v>15</v>
      </c>
      <c r="K102" s="70">
        <f t="shared" si="5"/>
        <v>470282.66365158634</v>
      </c>
      <c r="L102" s="70"/>
      <c r="M102" s="6">
        <f t="shared" si="7"/>
        <v>31.352177576772423</v>
      </c>
      <c r="N102" s="36">
        <v>2010</v>
      </c>
      <c r="O102" s="8">
        <v>42668</v>
      </c>
      <c r="P102" s="71">
        <v>81.203</v>
      </c>
      <c r="Q102" s="71"/>
      <c r="R102" s="72">
        <f t="shared" si="8"/>
        <v>-454606.5748631877</v>
      </c>
      <c r="S102" s="72"/>
      <c r="T102" s="73">
        <f t="shared" si="9"/>
        <v>-15</v>
      </c>
      <c r="U102" s="73"/>
    </row>
    <row r="103" spans="2:21" ht="13.5">
      <c r="B103" s="36">
        <v>95</v>
      </c>
      <c r="C103" s="70">
        <f t="shared" si="6"/>
        <v>15221482.213523023</v>
      </c>
      <c r="D103" s="70"/>
      <c r="E103" s="36">
        <v>2010</v>
      </c>
      <c r="F103" s="8">
        <v>42669</v>
      </c>
      <c r="G103" s="36" t="s">
        <v>4</v>
      </c>
      <c r="H103" s="71">
        <v>80.823</v>
      </c>
      <c r="I103" s="71"/>
      <c r="J103" s="36">
        <v>11</v>
      </c>
      <c r="K103" s="70">
        <f t="shared" si="5"/>
        <v>456644.46640569065</v>
      </c>
      <c r="L103" s="70"/>
      <c r="M103" s="6">
        <f t="shared" si="7"/>
        <v>41.513133309608236</v>
      </c>
      <c r="N103" s="36">
        <v>2010</v>
      </c>
      <c r="O103" s="8">
        <v>42669</v>
      </c>
      <c r="P103" s="71">
        <v>80.719</v>
      </c>
      <c r="Q103" s="71"/>
      <c r="R103" s="72">
        <f t="shared" si="8"/>
        <v>-431736.58641992236</v>
      </c>
      <c r="S103" s="72"/>
      <c r="T103" s="73">
        <f t="shared" si="9"/>
        <v>-11</v>
      </c>
      <c r="U103" s="73"/>
    </row>
    <row r="104" spans="2:21" ht="13.5">
      <c r="B104" s="36">
        <v>96</v>
      </c>
      <c r="C104" s="70">
        <f t="shared" si="6"/>
        <v>14789745.6271031</v>
      </c>
      <c r="D104" s="70"/>
      <c r="E104" s="36">
        <v>2010</v>
      </c>
      <c r="F104" s="8">
        <v>42670</v>
      </c>
      <c r="G104" s="36" t="s">
        <v>4</v>
      </c>
      <c r="H104" s="71">
        <v>81.552</v>
      </c>
      <c r="I104" s="71"/>
      <c r="J104" s="36">
        <v>19</v>
      </c>
      <c r="K104" s="70">
        <f t="shared" si="5"/>
        <v>443692.368813093</v>
      </c>
      <c r="L104" s="70"/>
      <c r="M104" s="6">
        <f t="shared" si="7"/>
        <v>23.35222993753121</v>
      </c>
      <c r="N104" s="36">
        <v>2010</v>
      </c>
      <c r="O104" s="8">
        <v>42671</v>
      </c>
      <c r="P104" s="71">
        <v>81.371</v>
      </c>
      <c r="Q104" s="71"/>
      <c r="R104" s="72">
        <f t="shared" si="8"/>
        <v>-422675.361869342</v>
      </c>
      <c r="S104" s="72"/>
      <c r="T104" s="73">
        <f t="shared" si="9"/>
        <v>-19</v>
      </c>
      <c r="U104" s="73"/>
    </row>
    <row r="105" spans="2:21" ht="13.5">
      <c r="B105" s="36">
        <v>97</v>
      </c>
      <c r="C105" s="70">
        <f t="shared" si="6"/>
        <v>14367070.265233757</v>
      </c>
      <c r="D105" s="70"/>
      <c r="E105" s="36">
        <v>2010</v>
      </c>
      <c r="F105" s="8">
        <v>42675</v>
      </c>
      <c r="G105" s="36" t="s">
        <v>3</v>
      </c>
      <c r="H105" s="71">
        <v>80.322</v>
      </c>
      <c r="I105" s="71"/>
      <c r="J105" s="36">
        <v>17</v>
      </c>
      <c r="K105" s="70">
        <f t="shared" si="5"/>
        <v>431012.1079570127</v>
      </c>
      <c r="L105" s="70"/>
      <c r="M105" s="6">
        <f t="shared" si="7"/>
        <v>25.353653409236042</v>
      </c>
      <c r="N105" s="36">
        <v>2010</v>
      </c>
      <c r="O105" s="8">
        <v>42675</v>
      </c>
      <c r="P105" s="71">
        <v>80.486</v>
      </c>
      <c r="Q105" s="71"/>
      <c r="R105" s="72">
        <f t="shared" si="8"/>
        <v>-415799.91591147485</v>
      </c>
      <c r="S105" s="72"/>
      <c r="T105" s="73">
        <f t="shared" si="9"/>
        <v>-17</v>
      </c>
      <c r="U105" s="73"/>
    </row>
    <row r="106" spans="2:21" ht="13.5">
      <c r="B106" s="36">
        <v>98</v>
      </c>
      <c r="C106" s="70">
        <f t="shared" si="6"/>
        <v>13951270.349322282</v>
      </c>
      <c r="D106" s="70"/>
      <c r="E106" s="36">
        <v>2010</v>
      </c>
      <c r="F106" s="8">
        <v>42682</v>
      </c>
      <c r="G106" s="36" t="s">
        <v>4</v>
      </c>
      <c r="H106" s="71">
        <v>81.248</v>
      </c>
      <c r="I106" s="71"/>
      <c r="J106" s="36">
        <v>10</v>
      </c>
      <c r="K106" s="70">
        <f t="shared" si="5"/>
        <v>418538.1104796684</v>
      </c>
      <c r="L106" s="70"/>
      <c r="M106" s="6">
        <f t="shared" si="7"/>
        <v>41.853811047966836</v>
      </c>
      <c r="N106" s="36">
        <v>2010</v>
      </c>
      <c r="O106" s="8">
        <v>42682</v>
      </c>
      <c r="P106" s="71">
        <v>81.152</v>
      </c>
      <c r="Q106" s="71"/>
      <c r="R106" s="72">
        <f t="shared" si="8"/>
        <v>-401796.58606049686</v>
      </c>
      <c r="S106" s="72"/>
      <c r="T106" s="73">
        <f t="shared" si="9"/>
        <v>-10</v>
      </c>
      <c r="U106" s="73"/>
    </row>
    <row r="107" spans="2:21" ht="13.5">
      <c r="B107" s="36">
        <v>99</v>
      </c>
      <c r="C107" s="70">
        <f t="shared" si="6"/>
        <v>13549473.763261786</v>
      </c>
      <c r="D107" s="70"/>
      <c r="E107" s="36">
        <v>20010</v>
      </c>
      <c r="F107" s="8">
        <v>42680</v>
      </c>
      <c r="G107" s="36" t="s">
        <v>4</v>
      </c>
      <c r="H107" s="71">
        <v>81.785</v>
      </c>
      <c r="I107" s="71"/>
      <c r="J107" s="36">
        <v>15</v>
      </c>
      <c r="K107" s="70">
        <f t="shared" si="5"/>
        <v>406484.2128978536</v>
      </c>
      <c r="L107" s="70"/>
      <c r="M107" s="6">
        <f t="shared" si="7"/>
        <v>27.09894752652357</v>
      </c>
      <c r="N107" s="36">
        <v>2010</v>
      </c>
      <c r="O107" s="8">
        <v>42684</v>
      </c>
      <c r="P107" s="71">
        <v>81.639</v>
      </c>
      <c r="Q107" s="71"/>
      <c r="R107" s="72">
        <f t="shared" si="8"/>
        <v>-395644.63388724625</v>
      </c>
      <c r="S107" s="72"/>
      <c r="T107" s="73">
        <f t="shared" si="9"/>
        <v>-15</v>
      </c>
      <c r="U107" s="73"/>
    </row>
    <row r="108" spans="2:21" ht="13.5">
      <c r="B108" s="36">
        <v>100</v>
      </c>
      <c r="C108" s="70">
        <f t="shared" si="6"/>
        <v>13153829.12937454</v>
      </c>
      <c r="D108" s="70"/>
      <c r="E108" s="36">
        <v>2010</v>
      </c>
      <c r="F108" s="8">
        <v>42685</v>
      </c>
      <c r="G108" s="36" t="s">
        <v>3</v>
      </c>
      <c r="H108" s="71">
        <v>82.125</v>
      </c>
      <c r="I108" s="71"/>
      <c r="J108" s="36">
        <v>25</v>
      </c>
      <c r="K108" s="70">
        <f t="shared" si="5"/>
        <v>394614.8738812362</v>
      </c>
      <c r="L108" s="70"/>
      <c r="M108" s="6">
        <f t="shared" si="7"/>
        <v>15.784594955249448</v>
      </c>
      <c r="N108" s="36">
        <v>2010</v>
      </c>
      <c r="O108" s="8">
        <v>42685</v>
      </c>
      <c r="P108" s="71">
        <v>82.368</v>
      </c>
      <c r="Q108" s="71"/>
      <c r="R108" s="72">
        <f t="shared" si="8"/>
        <v>-383565.65741255373</v>
      </c>
      <c r="S108" s="72"/>
      <c r="T108" s="73">
        <f t="shared" si="9"/>
        <v>-25</v>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C13">
      <selection activeCell="A313" sqref="A313"/>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6">
      <selection activeCell="A22" sqref="A22:J29"/>
    </sheetView>
  </sheetViews>
  <sheetFormatPr defaultColWidth="9.00390625" defaultRowHeight="13.5"/>
  <sheetData>
    <row r="1" ht="13.5">
      <c r="A1" t="s">
        <v>0</v>
      </c>
    </row>
    <row r="2" spans="1:10" ht="13.5">
      <c r="A2" s="74" t="s">
        <v>50</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49</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51</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3.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20">
        <v>1</v>
      </c>
      <c r="C9" s="70">
        <v>1000000</v>
      </c>
      <c r="D9" s="70"/>
      <c r="E9" s="20">
        <v>2001</v>
      </c>
      <c r="F9" s="8">
        <v>42111</v>
      </c>
      <c r="G9" s="20" t="s">
        <v>4</v>
      </c>
      <c r="H9" s="71">
        <v>105.33</v>
      </c>
      <c r="I9" s="71"/>
      <c r="J9" s="20">
        <v>57</v>
      </c>
      <c r="K9" s="70">
        <f aca="true" t="shared" si="0" ref="K9:K72">IF(F9="","",C9*0.03)</f>
        <v>30000</v>
      </c>
      <c r="L9" s="70"/>
      <c r="M9" s="6">
        <f>IF(J9="","",(K9/J9)/1000)</f>
        <v>0.5263157894736842</v>
      </c>
      <c r="N9" s="20">
        <v>2001</v>
      </c>
      <c r="O9" s="8">
        <v>42111</v>
      </c>
      <c r="P9" s="71">
        <v>108.25</v>
      </c>
      <c r="Q9" s="71"/>
      <c r="R9" s="72">
        <f>IF(O9="","",(IF(G9="売",H9-P9,P9-H9))*M9*100000)</f>
        <v>153684.21052631587</v>
      </c>
      <c r="S9" s="72"/>
      <c r="T9" s="73">
        <f>IF(O9="","",IF(R9&lt;0,J9*(-1),IF(G9="買",(P9-H9)*100,(H9-P9)*100)))</f>
        <v>292.00000000000017</v>
      </c>
      <c r="U9" s="73"/>
    </row>
    <row r="10" spans="2:21" ht="13.5">
      <c r="B10" s="20">
        <v>2</v>
      </c>
      <c r="C10" s="70">
        <f aca="true" t="shared" si="1" ref="C10:C73">IF(R9="","",C9+R9)</f>
        <v>1153684.210526316</v>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f>
      </c>
      <c r="S10" s="72"/>
      <c r="T10" s="73">
        <f aca="true" t="shared" si="4" ref="T10:T73">IF(O10="","",IF(R10&lt;0,J10*(-1),IF(G10="買",(P10-H10)*100,(H10-P10)*100)))</f>
      </c>
      <c r="U10" s="73"/>
    </row>
    <row r="11" spans="2:21" ht="13.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3.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3.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3.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3.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3.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3.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3.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3.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3.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3.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3.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3.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3.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3.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3.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3.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3.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3.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3.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3.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3.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3.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3.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3.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3.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3.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3.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3.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3.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3.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3.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3.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3.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3.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3.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3.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3.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3.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3.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3.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3.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3.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3.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3.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3.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3.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3.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3.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3.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3.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3.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3.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3.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3.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3.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3.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3.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3.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3.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3.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3.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3.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3.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f>
      </c>
      <c r="S74" s="72"/>
      <c r="T74" s="73">
        <f aca="true" t="shared" si="9" ref="T74:T108">IF(O74="","",IF(R74&lt;0,J74*(-1),IF(G74="買",(P74-H74)*100,(H74-P74)*100)))</f>
      </c>
      <c r="U74" s="73"/>
    </row>
    <row r="75" spans="2:21" ht="13.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3.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3.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3.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3.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3.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3.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3.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3.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3.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3.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3.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3.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3.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3.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3.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3.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3.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3.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3.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3.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3.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3.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3.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3.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3.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3.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3.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3.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3.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3.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3.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3.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3.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fp-tokai</cp:lastModifiedBy>
  <cp:lastPrinted>2015-07-15T10:17:15Z</cp:lastPrinted>
  <dcterms:created xsi:type="dcterms:W3CDTF">2013-10-09T23:04:08Z</dcterms:created>
  <dcterms:modified xsi:type="dcterms:W3CDTF">2016-03-12T09:13:17Z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